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3075" yWindow="1995" windowWidth="27840" windowHeight="16440"/>
  </bookViews>
  <sheets>
    <sheet name="Břišní roušky A" sheetId="1" r:id="rId1"/>
    <sheet name="Břišní roušky steril. B" sheetId="2" r:id="rId2"/>
    <sheet name="Sádry a podkl. C" sheetId="3" r:id="rId3"/>
    <sheet name="Obinadla ostatní D" sheetId="4" r:id="rId4"/>
    <sheet name="Kompresivní obinadla E" sheetId="5" r:id="rId5"/>
    <sheet name="Tampony nesteril. F" sheetId="6" r:id="rId6"/>
    <sheet name="Tampony steril. G" sheetId="7" r:id="rId7"/>
    <sheet name="Náplasti na cívce nesterilní H " sheetId="8" r:id="rId8"/>
    <sheet name="Náplasti z NT s polštářkem, ste" sheetId="9" r:id="rId9"/>
    <sheet name="fixace kanyl I" sheetId="10" r:id="rId10"/>
    <sheet name="Naplasti z NT , nesterilní J" sheetId="11" r:id="rId11"/>
    <sheet name="List1" sheetId="12" r:id="rId12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9"/>
  <c r="I12" i="11" l="1"/>
  <c r="I11"/>
  <c r="I10"/>
  <c r="I9"/>
  <c r="I8"/>
  <c r="I13" i="10"/>
  <c r="D15" s="1"/>
  <c r="D17" s="1"/>
  <c r="D16" s="1"/>
  <c r="I9"/>
  <c r="I8"/>
  <c r="I7"/>
  <c r="I12" i="9"/>
  <c r="I11"/>
  <c r="I10"/>
  <c r="I9"/>
  <c r="I8"/>
  <c r="I25" i="8"/>
  <c r="I24"/>
  <c r="I23"/>
  <c r="D27" s="1"/>
  <c r="I20"/>
  <c r="I19"/>
  <c r="I18"/>
  <c r="I15"/>
  <c r="I14"/>
  <c r="I13"/>
  <c r="I10"/>
  <c r="I9"/>
  <c r="I8"/>
  <c r="I23" i="7"/>
  <c r="I22"/>
  <c r="I18"/>
  <c r="I17"/>
  <c r="I16"/>
  <c r="I15"/>
  <c r="I14"/>
  <c r="I13"/>
  <c r="I12"/>
  <c r="I11"/>
  <c r="I10"/>
  <c r="I9"/>
  <c r="I8"/>
  <c r="I16" i="6"/>
  <c r="I15"/>
  <c r="I11"/>
  <c r="I10"/>
  <c r="I9"/>
  <c r="I8"/>
  <c r="D18" s="1"/>
  <c r="D20" s="1"/>
  <c r="D19" s="1"/>
  <c r="I27" i="5"/>
  <c r="I26"/>
  <c r="I25"/>
  <c r="I24"/>
  <c r="I21"/>
  <c r="I20"/>
  <c r="I19"/>
  <c r="I18"/>
  <c r="I15"/>
  <c r="I14"/>
  <c r="I13"/>
  <c r="I12"/>
  <c r="I9"/>
  <c r="I8"/>
  <c r="I42" i="4"/>
  <c r="I41"/>
  <c r="I40"/>
  <c r="I39"/>
  <c r="I38"/>
  <c r="I34"/>
  <c r="I33"/>
  <c r="I32"/>
  <c r="I31"/>
  <c r="I30"/>
  <c r="I29"/>
  <c r="I28"/>
  <c r="I27"/>
  <c r="I26"/>
  <c r="I25"/>
  <c r="I22"/>
  <c r="I21"/>
  <c r="I20"/>
  <c r="I19"/>
  <c r="I18"/>
  <c r="I15"/>
  <c r="I14"/>
  <c r="I13"/>
  <c r="I12"/>
  <c r="I11"/>
  <c r="I10"/>
  <c r="I9"/>
  <c r="I8"/>
  <c r="I28" i="3"/>
  <c r="I27"/>
  <c r="I26"/>
  <c r="I22"/>
  <c r="I21"/>
  <c r="I20"/>
  <c r="I19"/>
  <c r="I18"/>
  <c r="I17"/>
  <c r="I16"/>
  <c r="I12"/>
  <c r="I11"/>
  <c r="I10"/>
  <c r="I9"/>
  <c r="I8"/>
  <c r="I11" i="2"/>
  <c r="I10"/>
  <c r="I9"/>
  <c r="I8"/>
  <c r="I9" i="1"/>
  <c r="I8"/>
  <c r="D30" i="3" l="1"/>
  <c r="D32" s="1"/>
  <c r="D31" s="1"/>
  <c r="D29" i="8"/>
  <c r="D28" s="1"/>
  <c r="D44" i="4"/>
  <c r="D46" s="1"/>
  <c r="D45" s="1"/>
  <c r="D14" i="11"/>
  <c r="D16" s="1"/>
  <c r="D15" s="1"/>
  <c r="D13" i="2"/>
  <c r="D15" s="1"/>
  <c r="D14" s="1"/>
  <c r="D25" i="7"/>
  <c r="D27" s="1"/>
  <c r="D26" s="1"/>
  <c r="D14" i="9"/>
  <c r="D16" s="1"/>
  <c r="D15" s="1"/>
  <c r="D28" i="5"/>
  <c r="D30" s="1"/>
  <c r="D29" s="1"/>
  <c r="D11" i="1"/>
  <c r="D13" s="1"/>
  <c r="D12" s="1"/>
</calcChain>
</file>

<file path=xl/sharedStrings.xml><?xml version="1.0" encoding="utf-8"?>
<sst xmlns="http://schemas.openxmlformats.org/spreadsheetml/2006/main" count="635" uniqueCount="234">
  <si>
    <t>Informační tabulka - výpočet nabídkové ceny</t>
  </si>
  <si>
    <t>Jihočeské nemocnice - Obvazový materiál II, část A - Břišní roušky předeprané, nesterilní s RTG</t>
  </si>
  <si>
    <t>Břišní roušky nesterilní, předeprané</t>
  </si>
  <si>
    <t>Předmět plnění</t>
  </si>
  <si>
    <t>Měrná jednotka
 1 ks</t>
  </si>
  <si>
    <t>Obchodní 
název</t>
  </si>
  <si>
    <t>Katalogové číslo</t>
  </si>
  <si>
    <t>Počet  balení v 1 kartonu</t>
  </si>
  <si>
    <t>Výrobce</t>
  </si>
  <si>
    <t>Předpokládané množství kusů za (48 měsíců) tj. měrná jednotka</t>
  </si>
  <si>
    <t>Cena za 1 kus</t>
  </si>
  <si>
    <t>Cena za požadovaný počet kusů bez DPH</t>
  </si>
  <si>
    <t>Břišní rouška 20x30cm, baleno max. 100ks, 100% BA, vazba 17, 4 vrstvy</t>
  </si>
  <si>
    <t>Břišní rouška 40x40cm, baleno max. 100ks, 100% BA, vazba 17, 4 vrstvy</t>
  </si>
  <si>
    <t>Za celý předmět plnění:</t>
  </si>
  <si>
    <t>Cena bez DPH:</t>
  </si>
  <si>
    <t>Samostatně DPH:</t>
  </si>
  <si>
    <t>Cena včetně DPH:</t>
  </si>
  <si>
    <t xml:space="preserve">Předpokádaná hodnota zakázky na 4 roky </t>
  </si>
  <si>
    <t>Nízká prašnost, baleno v balíčku po 5 ks (svázáno papírem nebo tkanicí)</t>
  </si>
  <si>
    <t>Zašité okraje bez volných nití</t>
  </si>
  <si>
    <t>Jihočeské nemocnice - Obvazový materiál II, část B - Břišní roušky předeprané, sterilní s RTG</t>
  </si>
  <si>
    <t>Měrná jednotka
 = obsah 1  
balíčku:</t>
  </si>
  <si>
    <t xml:space="preserve">Předpokládané množství kusů za (48 měsíců) </t>
  </si>
  <si>
    <t>Břišní roušky sterilní</t>
  </si>
  <si>
    <t>Břišní rouška 23x33cm, 100% BA, vazba 17, 4 vrstvy</t>
  </si>
  <si>
    <t>5ks</t>
  </si>
  <si>
    <t>Břišní rouška 45x45cm, 100% BA, vazba 17, 4 vrstvy</t>
  </si>
  <si>
    <t>1ks</t>
  </si>
  <si>
    <t>Břišní rouška 40x40cm, 100% BA, vazba 17, 4 vrstvy</t>
  </si>
  <si>
    <t>Břišní rouška 12x50cm, 100% BA, vazba 17, 4 vrstvy</t>
  </si>
  <si>
    <t>baleno v obalu papír folie nebo papír papír</t>
  </si>
  <si>
    <t>Peel efekt pro otevření</t>
  </si>
  <si>
    <t>čitelné označení položky na obalu</t>
  </si>
  <si>
    <t>dva lepící štítky do dokumentace</t>
  </si>
  <si>
    <t xml:space="preserve">Nízká prašnost, </t>
  </si>
  <si>
    <t>Pro balení po 5 ks (svázáno papírovým proužkem nebo tkanicí)</t>
  </si>
  <si>
    <t>Jihočeské nemocnice - Obvazový materiál II, část C - Sádry, tubulární obvazy a podkladový materiál</t>
  </si>
  <si>
    <t>Sádrová obinadla</t>
  </si>
  <si>
    <t>Sádrové obinadlo, 6cmx2m</t>
  </si>
  <si>
    <t>Sádrové obinadlo, 8cmx3m</t>
  </si>
  <si>
    <t>Sádrové obinadlo, 10cmx3m</t>
  </si>
  <si>
    <t>Sádrové obinadlo, 12cmx3m</t>
  </si>
  <si>
    <t>Sádrové obinadlo, 15cmx3m</t>
  </si>
  <si>
    <t>Tubulární pletené obvazy</t>
  </si>
  <si>
    <t>Měrná jednotka
 = 1m</t>
  </si>
  <si>
    <t>Předpokládané množství metrů za (48 měsíců) tj. měrná jednotka</t>
  </si>
  <si>
    <t>Cena za 1 m</t>
  </si>
  <si>
    <t>Cena za požadovaný počet metrů bez DPH</t>
  </si>
  <si>
    <r>
      <t xml:space="preserve">Hadicový tubulární obvaz šíře 1,4cm, min. 60% bavlny, </t>
    </r>
    <r>
      <rPr>
        <sz val="10"/>
        <color rgb="FF00B050"/>
        <rFont val="Arial"/>
        <family val="2"/>
      </rPr>
      <t>max. délka 25m</t>
    </r>
  </si>
  <si>
    <t>1m</t>
  </si>
  <si>
    <r>
      <t xml:space="preserve">Hadicový tubulární obvaz šíře 2,3cm, min. 60% bavlny,  </t>
    </r>
    <r>
      <rPr>
        <sz val="10"/>
        <color rgb="FF00B050"/>
        <rFont val="Arial"/>
        <family val="2"/>
      </rPr>
      <t>max. délka 25m</t>
    </r>
  </si>
  <si>
    <r>
      <t>Hadicový tubulární obvaz šíře 3cm, min. 60% bavlny,</t>
    </r>
    <r>
      <rPr>
        <sz val="10"/>
        <color rgb="FF00B050"/>
        <rFont val="Arial"/>
        <family val="2"/>
      </rPr>
      <t xml:space="preserve"> max. délka 25m</t>
    </r>
  </si>
  <si>
    <r>
      <t xml:space="preserve">Hadicový tubulární obvaz šíře 6cm, min. 60% bavlny, </t>
    </r>
    <r>
      <rPr>
        <sz val="10"/>
        <color rgb="FF00B050"/>
        <rFont val="Arial"/>
        <family val="2"/>
      </rPr>
      <t>max. délka 25m</t>
    </r>
  </si>
  <si>
    <r>
      <t xml:space="preserve">Hadicový tubulární obvaz šíře 7,5cm, min. 60% bavlny, </t>
    </r>
    <r>
      <rPr>
        <sz val="10"/>
        <color rgb="FF00B050"/>
        <rFont val="Arial"/>
        <family val="2"/>
      </rPr>
      <t>max. délka 25m</t>
    </r>
  </si>
  <si>
    <r>
      <t xml:space="preserve">Hadicový tubulární obvaz šíře 10cm, min. 60% bavlny, </t>
    </r>
    <r>
      <rPr>
        <sz val="10"/>
        <color rgb="FF00B050"/>
        <rFont val="Arial"/>
        <family val="2"/>
      </rPr>
      <t>max. délka 25m</t>
    </r>
  </si>
  <si>
    <r>
      <t xml:space="preserve">Hadicový tubulární obvaz šíře 12cm, min. 60% bavlny, </t>
    </r>
    <r>
      <rPr>
        <sz val="10"/>
        <color rgb="FF00B050"/>
        <rFont val="Arial"/>
        <family val="2"/>
      </rPr>
      <t>max. délka 25m</t>
    </r>
  </si>
  <si>
    <t>Syntetické vaty</t>
  </si>
  <si>
    <t>Měrná jednotka
 = 1ks</t>
  </si>
  <si>
    <t>Předpokládané množství ks za (48 měsíců) tj. měrná jednotka</t>
  </si>
  <si>
    <t>Cena za 1 ks</t>
  </si>
  <si>
    <t>Cena za požadovaný počet ks bez DPH</t>
  </si>
  <si>
    <t>Syntetická vata, 6cmx3m</t>
  </si>
  <si>
    <t>Syntetická vata, 10cmx3m</t>
  </si>
  <si>
    <t>Syntetická vata, 15cmx3m</t>
  </si>
  <si>
    <t>Syntetická vata</t>
  </si>
  <si>
    <t>Dobrá snášenlivost syntetické vaty na pokožce</t>
  </si>
  <si>
    <t>Baleno v ochranném obabalu po 1ks</t>
  </si>
  <si>
    <t>Tubulární obvazy</t>
  </si>
  <si>
    <t>tolerance v šířce +- 10%, maximální délka 30m</t>
  </si>
  <si>
    <t>Sádry</t>
  </si>
  <si>
    <t>Dobrá nasákatelnost vody v celém sádrovém obinadlu</t>
  </si>
  <si>
    <t>Dobrá celistvost po namočení</t>
  </si>
  <si>
    <t>Jihočeské nemocnice - Obvazový materiál II, část D - Obinadla ostatní</t>
  </si>
  <si>
    <t>Pletené obinadlo hydrofilní, nesterilní</t>
  </si>
  <si>
    <t>Hydrofilní obinadlo, 6x5m</t>
  </si>
  <si>
    <t>Hydrofilní obinadlo, 8x5m</t>
  </si>
  <si>
    <t>Hydrofilní obinadlo, 10x5m</t>
  </si>
  <si>
    <t>Hydrofilní obinadlo, 12x5m</t>
  </si>
  <si>
    <t>Hydrofilní obinadlo, 14x5m</t>
  </si>
  <si>
    <t>Hydrofilní obinadlo, 14x10m</t>
  </si>
  <si>
    <t>Hydrofilní obinadlo, 16x10m</t>
  </si>
  <si>
    <t>Hydrofilní obinadlo, 20x10m</t>
  </si>
  <si>
    <t>Pletené obinadlo hydrofilní, sterilní</t>
  </si>
  <si>
    <t>Síťové tubulární obvazy</t>
  </si>
  <si>
    <t>Obchodní 
název / návin na roli</t>
  </si>
  <si>
    <t>Síťový tubulární obvaz, 1 - 1,5cm šíře</t>
  </si>
  <si>
    <t>Síťový tubulární obvaz, 2 - 2,5cm šíře</t>
  </si>
  <si>
    <t>Síťový tubulární obvaz, 3cm šíře</t>
  </si>
  <si>
    <t>Síťový tubulární obvaz, 4 - 4,5cm šíře</t>
  </si>
  <si>
    <t>Síťový tubulární obvaz, 6 - 6,5cm šíře</t>
  </si>
  <si>
    <t>Síťový tubulární obvaz, 7cm šíře</t>
  </si>
  <si>
    <t>Síťový tubulární obvaz, 8cm šíře</t>
  </si>
  <si>
    <t>Síťový tubulární obvaz, 10cm šíře</t>
  </si>
  <si>
    <t>Síťový tubulární obvaz, 12cm šíře</t>
  </si>
  <si>
    <t>Síťový tubulární obvaz, 14cm šíře</t>
  </si>
  <si>
    <t>Škrobená obinadla</t>
  </si>
  <si>
    <t>Škrobené obinadlo, 6cm x 5m</t>
  </si>
  <si>
    <t>Škrobené obinadlo, 8cm x 5m</t>
  </si>
  <si>
    <t>Škrobené obinadlo, 10cm x 5m</t>
  </si>
  <si>
    <t>Škrobené obinadlo, 12cm x 5m</t>
  </si>
  <si>
    <t>Škrobené obinadlo, 14cm x 5m</t>
  </si>
  <si>
    <t>složení do 30% PES</t>
  </si>
  <si>
    <t>zatkané okraje</t>
  </si>
  <si>
    <t>Vlhkost škrobení v celém  obinadle</t>
  </si>
  <si>
    <t>Dobrá snášenlivost na kůži</t>
  </si>
  <si>
    <t>Jihočeské nemocnice - Obvazový materiál II, část E - Kompresivní obinadla</t>
  </si>
  <si>
    <t>Samofixační obinadla</t>
  </si>
  <si>
    <t>Samofixační obinadlo 6cm x 4m</t>
  </si>
  <si>
    <t>Samofixační obinadlo 8cm x 4m</t>
  </si>
  <si>
    <t>Elastická fixační obinadla - nesterilní</t>
  </si>
  <si>
    <t>Obinadlo fixační, 6x4cm, baleno volně, 17nití, podélně elastické (cca.90%), tkané okraje, barva bílá</t>
  </si>
  <si>
    <t>Obinadlo fixační, 8x4cm, baleno volně, 17nití, podélně elastické (cca.90%), tkané okraje, barva bílá</t>
  </si>
  <si>
    <t>Obinadlo fixační, 10x4cm, baleno volně, 17nití, podélně elastické (cca.90%), tkané okraje, barva bílá</t>
  </si>
  <si>
    <t>Obinadlo fixační, 12x4cm, baleno volně, 17nití, podélně elastické (cca.90%), tkané okraje, barva bílá</t>
  </si>
  <si>
    <t>Elastické univerzální obinadla</t>
  </si>
  <si>
    <t>Elastické univerzální obinadlo 8cm x 5m, MIN 60% bavlny, tažnost 130 - 140%, MAX bal. 10ks</t>
  </si>
  <si>
    <t>Elastické univerzální obinadlo 10cm x 5m, MIN 60% bavlny, tažnost 130 - 140%, MAX bal. 10ks</t>
  </si>
  <si>
    <t>Elastické univerzální obinadlo 12cm x 5m, MIN 60% bavlny, tažnost 130 - 140%, MAX bal. 10ks</t>
  </si>
  <si>
    <t>Elastické univerzální obinadlo 15cm x 5m, MIN 60% bavlny, tažnost 130 - 140%, MAX bal. 10ks</t>
  </si>
  <si>
    <t>Elastická krátkotažná obinadla</t>
  </si>
  <si>
    <t>Elastické krátkotažné obinadlo 8cm x 5m, 60% bavlny, tažnost do 90%, MAX bal. 10ks</t>
  </si>
  <si>
    <t>Elastické krátkotažné obinadlo 10cm x 5m, 60% bavlny, tažnost do 90%, MAX bal. 10ks</t>
  </si>
  <si>
    <t>Elastické krátkotažné obinadlo 12cm x 5m, 60% bavlny, tažnost do 90%, MAX bal. 10ks</t>
  </si>
  <si>
    <t>Elastické krátkotažné obinadlo 15cm x 5m, 60% bavlny, tažnost do 90%, MAX bal. 10ks</t>
  </si>
  <si>
    <t>Pro všechny kategorie</t>
  </si>
  <si>
    <t>Tolerance v šířce +- 5%</t>
  </si>
  <si>
    <t>Zatkané okraje</t>
  </si>
  <si>
    <t>Dobrá přilnavost</t>
  </si>
  <si>
    <r>
      <t>plošná hmotnost min. 82g na m</t>
    </r>
    <r>
      <rPr>
        <sz val="10"/>
        <rFont val="Arial"/>
        <family val="2"/>
        <charset val="238"/>
      </rPr>
      <t>2 Tolerance+/- 5%</t>
    </r>
  </si>
  <si>
    <t>možnost sterilizace parou, EO</t>
  </si>
  <si>
    <t>bez obsahu latexu</t>
  </si>
  <si>
    <r>
      <t>plošná hmotnost min. 67g na m</t>
    </r>
    <r>
      <rPr>
        <sz val="10"/>
        <rFont val="Arial"/>
        <family val="2"/>
        <charset val="238"/>
      </rPr>
      <t>2 Tolerance+/- 5%</t>
    </r>
  </si>
  <si>
    <t>Jihočeské nemocnice - Obvazový materiál II, část F - Tampony stáčené - nesterilní</t>
  </si>
  <si>
    <t>Tampony nesterilní bez RTG</t>
  </si>
  <si>
    <t>Max. obsah 1  
balíčku:</t>
  </si>
  <si>
    <t>Počet  balíčků v 1 kartonu</t>
  </si>
  <si>
    <t>Předpokládané množství kusů tamponů za 48 měsíců</t>
  </si>
  <si>
    <t>Tampon z gázy, 100% bavlna, vazba min 17n, rozměr 19x19 cm, velikost 3</t>
  </si>
  <si>
    <t>1000ks</t>
  </si>
  <si>
    <t>Tampon z gázy, 100% bavlna, vazba min 17n, rozměr 25x25 cm, velikost 4</t>
  </si>
  <si>
    <t>Tampon z gázy, 100% bavlna, vazba min 17n, rozměr 30x30 cm, velikost 6</t>
  </si>
  <si>
    <t>Tampon z gázy, 100% bavlna, vazba min 17n, rozměr 40x40 cm, velikost 7, gyn. tampon</t>
  </si>
  <si>
    <t>Tampony nesterilní s RTG nití</t>
  </si>
  <si>
    <t>Tampon z gázy s RTG nití, 100% bavlna, vazba min 17n, rozměr 19x19 cm</t>
  </si>
  <si>
    <t>Tampon z gázy s RTG nití, 100% bavlna, vazba 17n, rozměr 40x40 cm</t>
  </si>
  <si>
    <t>Pevnost tamponu při maniplaci</t>
  </si>
  <si>
    <t>celistvost tamponu bez volných nití</t>
  </si>
  <si>
    <t>Jihočeské nemocnice - Obvazový materiál II, část G - Tampony - sterilní</t>
  </si>
  <si>
    <t>Tampony stáčené - sterilní bez RTG</t>
  </si>
  <si>
    <t>MJ
 = obsah 1  
balíčku:</t>
  </si>
  <si>
    <t>Cena za 1 MJ</t>
  </si>
  <si>
    <t>Tampon z gázy - sterilní, 100% bavlna, vazba 20, rozměr 19x19 cm, baleno á 2ks</t>
  </si>
  <si>
    <t>2ks</t>
  </si>
  <si>
    <t>Tampon z gázy - sterilní, 100% bavlna, vazba 20, rozměr 19x19 cm, baleno á 3ks</t>
  </si>
  <si>
    <t>3ks</t>
  </si>
  <si>
    <t>Tampon z gázy - sterilní, 100% bavlna, vazba 20, rozměr 30x30 cm, baleno á 3ks</t>
  </si>
  <si>
    <t>Tampon z gázy - sterilní, 100% bavlna, vazba 20, rozměr 9x9 cm, baleno á 5ks</t>
  </si>
  <si>
    <t>Tampon z gázy - sterilní, 100% bavlna, vazba 20, rozměr 19x19 cm, baleno á 5ks</t>
  </si>
  <si>
    <t>Tampon z gázy - sterilní, 100% bavlna, vazba 20, rozměr 30x30 cm, baleno á 5ks</t>
  </si>
  <si>
    <t>Tampon z gázy - sterilní, 100% bavlna, vazba 20, rozměr 30x60 cm, baleno á 5ks</t>
  </si>
  <si>
    <t>Tampon z gázy - sterilní, 100% bavlna, vazba 20, rozměr 9x9 cm, baleno á 10ks</t>
  </si>
  <si>
    <t>10ks</t>
  </si>
  <si>
    <t>Tampon z gázy - sterilní, 100% bavlna, vazba 20, rozměr 19x19 cm, baleno á 10ks</t>
  </si>
  <si>
    <t>Tampon z gázy - sterilní, 100% bavlna, vazba 20, rozměr 30x30 cm, baleno á 10ks</t>
  </si>
  <si>
    <t>Tampon z gázy - sterilní, 100% bavlna, vazba 20, rozměr 30x60 cm, baleno á 10ks</t>
  </si>
  <si>
    <t>Tampony neurochirurgický s RTG nití</t>
  </si>
  <si>
    <t>Tampon z netkané textilie vysoce savý  s  nití, VS nebo BA rozměr 1,5x1,5 cm, baleno á 10ks</t>
  </si>
  <si>
    <t>Tampon z netkané textilie vysoce savý  s  nití, VS nebo BA rozměr  2x5 cm, baleno á 10ks</t>
  </si>
  <si>
    <t>Pro Tampony neurochirurgické - obdélníkového tvaru (ne stáčené)</t>
  </si>
  <si>
    <t>Bezvléknité</t>
  </si>
  <si>
    <t>celistvé</t>
  </si>
  <si>
    <t>vysoko savé</t>
  </si>
  <si>
    <t>jemné ke tkáním</t>
  </si>
  <si>
    <t>Jihočeské nemocnice - Obvazový materiál II, část H - Náplasti nesterilní na cívce</t>
  </si>
  <si>
    <t>Náplasti na cívce, nesterilní, hedvábná</t>
  </si>
  <si>
    <t>Náplast na cívce, hedvábná, textilní, šíře 1,25 cm, max.délka 10m</t>
  </si>
  <si>
    <t>1 m</t>
  </si>
  <si>
    <t>Náplast na cívce, hedvábná, textilní, šíře 2,5 cm cm, max.délka 10m</t>
  </si>
  <si>
    <t>Náplast na cívce, hedvábná, textilní, šíře 5 cm, max.délka 10m</t>
  </si>
  <si>
    <t>Náplasti na cívce,z  textilní tkaniny, nesterilní</t>
  </si>
  <si>
    <t>Náplast na cívce, z textilní tkaniny, silná adheze, šíře 1,25 cm, max.délka 10m</t>
  </si>
  <si>
    <t>Náplast na cívce, z textilní tkaniny, silná adheze, šíře 2,5 cm, max.délka 10m</t>
  </si>
  <si>
    <t>Náplast na cívce, z textilní tkaniny, silná adheze šíře 5 cm, max.délka 10m</t>
  </si>
  <si>
    <t>Náplasti na cívce, transparentní, vysoce elastické, dělitelná v obou směrech, nesterilní</t>
  </si>
  <si>
    <t>Náplast na cívce, transparentní, vysoce elastická, hypoalergenní, dělitelná v obou směrech, šíře1,25 cm, max.délka 10m</t>
  </si>
  <si>
    <t>Náplasti na cívce, nesterilní, z netkané textilie</t>
  </si>
  <si>
    <t>Náplast na cívce, netkaná textilie šíře 1,25 cm, max.délka 10m</t>
  </si>
  <si>
    <t>Náplast na cívce, netkaná textilie šíře 2,5 cm cm, max.délka 10m</t>
  </si>
  <si>
    <t>Náplast na cívce,netkaná textilie, šíře 5 cm, max.délka 10m</t>
  </si>
  <si>
    <t>Výborná snášenlivost na pokožce, hypoalergenní</t>
  </si>
  <si>
    <t>Dobrá manipulace s cívkou</t>
  </si>
  <si>
    <t>Dobrá přilnavost na pokožce</t>
  </si>
  <si>
    <t>Jihočeské nemocnice - Obvazový materiál II, část CH - Náplasti z netkané textilie s polštářkem, sterilní</t>
  </si>
  <si>
    <t>Náplast z netkané textilie s polštářkem</t>
  </si>
  <si>
    <t>Náplast z netkané textilie s polštářkem sterilní 5 x 7 cm</t>
  </si>
  <si>
    <t>Náplast z netkané textilie s polštářkem sterilní 8 x 10 cm</t>
  </si>
  <si>
    <t>Náplast z netkané textilie s polštářkem sterilní 10 x 15 cm</t>
  </si>
  <si>
    <t>Náplast z netkané textilie s polštářkem sterilní 10 x 20 cm</t>
  </si>
  <si>
    <t>Náplast z netkané textilie s polštářkem sterilní 10 x 25 cm</t>
  </si>
  <si>
    <t>Náplast z netkané textilie s polštářkem sterilní 10 x 34 cm</t>
  </si>
  <si>
    <t>Dobrá snášenlivost na pokožce, hypoalergenní</t>
  </si>
  <si>
    <t>Dobrá prodyšnost náplasti</t>
  </si>
  <si>
    <t>Jihočeské nemocnice - Obvazový materiál II, část I - Fixace žilních katetrů, sterilní</t>
  </si>
  <si>
    <t>Fixace žilních katetrů, transparentní, s výřezem a pěnovým okrajem, sterilní</t>
  </si>
  <si>
    <t>Transparentní folie s pěnovým okrajem a výřezem 4 x 6 cm, s lepícími proužky k fixaci kanyl, sterilní</t>
  </si>
  <si>
    <t>Transparentní folie s pěnovým okrajem a výřezem 6 x 7 cm, s lepícími proužky k fixaci kanyl, sterilní</t>
  </si>
  <si>
    <t>Transparentní folie s pěnovým okrajem 10 x 12 cm, k fixaci CŽK, sterilní</t>
  </si>
  <si>
    <t>Fixace žilních katetrů, z netkané textilie s transpatentním okénkem v místě vpichu, sterilní</t>
  </si>
  <si>
    <t>Netkaná textilie s transparentním okénkem v místě vpichu a výřezem 6 x 7 cm, s lepícími proužky k fixaci kanyl, sterilní</t>
  </si>
  <si>
    <t xml:space="preserve"> </t>
  </si>
  <si>
    <t>Hypoalergenní lepidlo</t>
  </si>
  <si>
    <t>Tolerance v rozměru +-1cm</t>
  </si>
  <si>
    <t>Spolehlivá adheze k povrchu těla a flexibilita, elastická</t>
  </si>
  <si>
    <t>Transparentní folie, vždy nepropustná pro kapaliny a mikroorganismy, prodyšná zevnitř</t>
  </si>
  <si>
    <t>Jihočeské nemocnice - Obvazový materiál II, část J - Náplasti nesterilní, netkaná textilie v roli</t>
  </si>
  <si>
    <t>Náplasti nesterilní, netkaná textilie v roli</t>
  </si>
  <si>
    <t>Netkaná textilie v roli 5 cm x 10m</t>
  </si>
  <si>
    <t>Netkaná textilie v roli 10 cm x 10m</t>
  </si>
  <si>
    <t>Netkaná textilie v roli 15 cm x 10m</t>
  </si>
  <si>
    <t>Netkaná textilie v roli 20 cm x 10m</t>
  </si>
  <si>
    <t>Netkaná textilie v roli 30 cm x 10m</t>
  </si>
  <si>
    <t>vysoká elastičnost</t>
  </si>
  <si>
    <t>Příloha ZD č. 1- Informační tabulka a tabulka pro výpočet ceny</t>
  </si>
  <si>
    <t>Příloha ZD č. 2 - Informační tabulka a tabulka pro výpočet ceny</t>
  </si>
  <si>
    <t>Příloha ZD č. 3- Informační tabulka a tabulka pro výpočet ceny</t>
  </si>
  <si>
    <t>Příloha ZD č. 4 - Informační tabulka a tabulka pro výpočet ceny</t>
  </si>
  <si>
    <t>Příloha ZD č. 5 - Informační tabulka a tabulka pro výpočet ceny</t>
  </si>
  <si>
    <t>Příloha ZD č.6 - Informační tabulka a tabulka pro výpočet ceny</t>
  </si>
  <si>
    <t>Příloha ZD č. 7 - Informační tabulka a tabulka pro výpočet ceny</t>
  </si>
  <si>
    <t>Příloha ZD č. 8 - Informační tabulka a tabulka pro výpočet ceny</t>
  </si>
  <si>
    <t>Příloha ZD č. 9 - Informační tabulka a tabulka pro výpočet ceny</t>
  </si>
  <si>
    <t>Příloha ZD č. 10 - Informační tabulka a tabulka pro výpočet ceny</t>
  </si>
  <si>
    <t>Příloha ZD č. 11 - Informační tabulka a tabulka pro výpočet ceny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</si>
</sst>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9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0"/>
      <color indexed="12"/>
      <name val="Arial"/>
      <family val="2"/>
      <charset val="238"/>
    </font>
    <font>
      <sz val="10"/>
      <color rgb="FF00B05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0">
    <xf numFmtId="0" fontId="0" fillId="0" borderId="0" xfId="0"/>
    <xf numFmtId="0" fontId="5" fillId="2" borderId="13" xfId="0" applyFont="1" applyFill="1" applyBorder="1" applyAlignment="1">
      <alignment horizontal="center" vertical="center"/>
    </xf>
    <xf numFmtId="49" fontId="5" fillId="2" borderId="14" xfId="0" applyNumberFormat="1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 wrapText="1"/>
    </xf>
    <xf numFmtId="0" fontId="0" fillId="0" borderId="17" xfId="0" applyBorder="1" applyAlignment="1">
      <alignment wrapText="1"/>
    </xf>
    <xf numFmtId="0" fontId="0" fillId="0" borderId="18" xfId="0" applyBorder="1"/>
    <xf numFmtId="0" fontId="6" fillId="0" borderId="19" xfId="0" applyFont="1" applyBorder="1"/>
    <xf numFmtId="0" fontId="6" fillId="0" borderId="19" xfId="0" applyFont="1" applyBorder="1" applyAlignment="1">
      <alignment wrapText="1"/>
    </xf>
    <xf numFmtId="3" fontId="0" fillId="0" borderId="19" xfId="0" applyNumberFormat="1" applyFont="1" applyBorder="1" applyAlignment="1">
      <alignment horizontal="center" vertical="center"/>
    </xf>
    <xf numFmtId="0" fontId="6" fillId="0" borderId="20" xfId="0" applyFont="1" applyBorder="1"/>
    <xf numFmtId="0" fontId="0" fillId="2" borderId="21" xfId="0" applyFill="1" applyBorder="1"/>
    <xf numFmtId="0" fontId="0" fillId="2" borderId="0" xfId="0" applyFill="1" applyBorder="1"/>
    <xf numFmtId="3" fontId="0" fillId="2" borderId="0" xfId="0" applyNumberFormat="1" applyFill="1" applyBorder="1"/>
    <xf numFmtId="0" fontId="0" fillId="2" borderId="9" xfId="0" applyFill="1" applyBorder="1"/>
    <xf numFmtId="0" fontId="6" fillId="0" borderId="10" xfId="0" applyFont="1" applyFill="1" applyBorder="1" applyAlignment="1">
      <alignment wrapText="1"/>
    </xf>
    <xf numFmtId="0" fontId="7" fillId="2" borderId="21" xfId="0" applyFont="1" applyFill="1" applyBorder="1" applyAlignment="1"/>
    <xf numFmtId="0" fontId="5" fillId="2" borderId="21" xfId="0" applyFont="1" applyFill="1" applyBorder="1"/>
    <xf numFmtId="0" fontId="0" fillId="2" borderId="8" xfId="0" applyFill="1" applyBorder="1"/>
    <xf numFmtId="0" fontId="0" fillId="2" borderId="1" xfId="0" applyFill="1" applyBorder="1"/>
    <xf numFmtId="0" fontId="0" fillId="2" borderId="26" xfId="0" applyFill="1" applyBorder="1"/>
    <xf numFmtId="3" fontId="0" fillId="0" borderId="19" xfId="0" applyNumberFormat="1" applyFont="1" applyBorder="1"/>
    <xf numFmtId="0" fontId="4" fillId="0" borderId="0" xfId="0" applyFont="1"/>
    <xf numFmtId="0" fontId="0" fillId="0" borderId="27" xfId="0" applyBorder="1" applyAlignment="1">
      <alignment wrapText="1"/>
    </xf>
    <xf numFmtId="0" fontId="0" fillId="0" borderId="28" xfId="0" applyBorder="1"/>
    <xf numFmtId="0" fontId="0" fillId="0" borderId="29" xfId="0" applyBorder="1" applyAlignment="1">
      <alignment wrapText="1"/>
    </xf>
    <xf numFmtId="0" fontId="0" fillId="0" borderId="30" xfId="0" applyBorder="1"/>
    <xf numFmtId="0" fontId="6" fillId="0" borderId="6" xfId="0" applyFont="1" applyBorder="1"/>
    <xf numFmtId="0" fontId="6" fillId="0" borderId="6" xfId="0" applyFont="1" applyBorder="1" applyAlignment="1">
      <alignment wrapText="1"/>
    </xf>
    <xf numFmtId="3" fontId="0" fillId="0" borderId="6" xfId="0" applyNumberFormat="1" applyFont="1" applyBorder="1"/>
    <xf numFmtId="0" fontId="6" fillId="0" borderId="7" xfId="0" applyFont="1" applyBorder="1"/>
    <xf numFmtId="0" fontId="0" fillId="0" borderId="31" xfId="0" applyBorder="1" applyAlignment="1">
      <alignment wrapText="1"/>
    </xf>
    <xf numFmtId="0" fontId="0" fillId="0" borderId="32" xfId="0" applyBorder="1"/>
    <xf numFmtId="0" fontId="6" fillId="0" borderId="33" xfId="0" applyFont="1" applyBorder="1"/>
    <xf numFmtId="0" fontId="6" fillId="0" borderId="33" xfId="0" applyFont="1" applyBorder="1" applyAlignment="1">
      <alignment wrapText="1"/>
    </xf>
    <xf numFmtId="3" fontId="0" fillId="0" borderId="33" xfId="0" applyNumberFormat="1" applyFont="1" applyBorder="1"/>
    <xf numFmtId="0" fontId="6" fillId="0" borderId="34" xfId="0" applyFont="1" applyBorder="1"/>
    <xf numFmtId="0" fontId="5" fillId="2" borderId="35" xfId="0" applyFont="1" applyFill="1" applyBorder="1" applyAlignment="1">
      <alignment horizontal="center" vertical="center"/>
    </xf>
    <xf numFmtId="49" fontId="5" fillId="2" borderId="36" xfId="0" applyNumberFormat="1" applyFont="1" applyFill="1" applyBorder="1" applyAlignment="1">
      <alignment horizontal="center" vertical="center" wrapText="1"/>
    </xf>
    <xf numFmtId="0" fontId="5" fillId="2" borderId="37" xfId="0" applyFont="1" applyFill="1" applyBorder="1" applyAlignment="1">
      <alignment horizontal="center" vertical="center" wrapText="1"/>
    </xf>
    <xf numFmtId="0" fontId="5" fillId="2" borderId="37" xfId="0" applyFont="1" applyFill="1" applyBorder="1" applyAlignment="1">
      <alignment horizontal="center" vertical="center"/>
    </xf>
    <xf numFmtId="0" fontId="5" fillId="2" borderId="38" xfId="0" applyFont="1" applyFill="1" applyBorder="1" applyAlignment="1">
      <alignment horizontal="center" vertical="center" wrapText="1"/>
    </xf>
    <xf numFmtId="0" fontId="0" fillId="0" borderId="39" xfId="0" applyBorder="1" applyAlignment="1">
      <alignment wrapText="1"/>
    </xf>
    <xf numFmtId="0" fontId="0" fillId="0" borderId="5" xfId="0" applyBorder="1"/>
    <xf numFmtId="0" fontId="0" fillId="0" borderId="40" xfId="0" applyBorder="1" applyAlignment="1">
      <alignment wrapText="1"/>
    </xf>
    <xf numFmtId="0" fontId="0" fillId="0" borderId="41" xfId="0" applyBorder="1"/>
    <xf numFmtId="0" fontId="0" fillId="0" borderId="21" xfId="0" applyBorder="1" applyAlignment="1">
      <alignment wrapText="1"/>
    </xf>
    <xf numFmtId="0" fontId="0" fillId="0" borderId="27" xfId="0" applyBorder="1" applyAlignment="1">
      <alignment vertical="center" wrapText="1"/>
    </xf>
    <xf numFmtId="0" fontId="0" fillId="0" borderId="28" xfId="0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/>
    </xf>
    <xf numFmtId="0" fontId="0" fillId="0" borderId="29" xfId="0" applyBorder="1" applyAlignment="1">
      <alignment vertical="center" wrapText="1"/>
    </xf>
    <xf numFmtId="0" fontId="0" fillId="0" borderId="30" xfId="0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3" fontId="0" fillId="0" borderId="6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0" fillId="0" borderId="31" xfId="0" applyBorder="1" applyAlignment="1">
      <alignment vertical="center" wrapText="1"/>
    </xf>
    <xf numFmtId="0" fontId="0" fillId="0" borderId="32" xfId="0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 wrapText="1"/>
    </xf>
    <xf numFmtId="3" fontId="0" fillId="0" borderId="33" xfId="0" applyNumberFormat="1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0" fillId="0" borderId="2" xfId="0" applyBorder="1" applyAlignment="1">
      <alignment wrapText="1"/>
    </xf>
    <xf numFmtId="0" fontId="6" fillId="0" borderId="37" xfId="0" applyFont="1" applyBorder="1"/>
    <xf numFmtId="0" fontId="6" fillId="0" borderId="37" xfId="0" applyFont="1" applyBorder="1" applyAlignment="1">
      <alignment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41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/>
    </xf>
    <xf numFmtId="0" fontId="6" fillId="0" borderId="8" xfId="0" applyFont="1" applyFill="1" applyBorder="1" applyAlignment="1">
      <alignment wrapText="1"/>
    </xf>
    <xf numFmtId="0" fontId="0" fillId="0" borderId="0" xfId="0" applyFont="1"/>
    <xf numFmtId="0" fontId="0" fillId="0" borderId="27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31" xfId="0" applyBorder="1" applyAlignment="1">
      <alignment horizontal="center" vertical="center" wrapText="1"/>
    </xf>
    <xf numFmtId="0" fontId="0" fillId="0" borderId="33" xfId="0" applyFont="1" applyBorder="1" applyAlignment="1">
      <alignment horizontal="center" vertical="center"/>
    </xf>
    <xf numFmtId="0" fontId="0" fillId="0" borderId="33" xfId="0" applyFont="1" applyFill="1" applyBorder="1" applyAlignment="1">
      <alignment horizontal="center" vertical="center"/>
    </xf>
    <xf numFmtId="0" fontId="0" fillId="0" borderId="8" xfId="0" applyBorder="1" applyAlignment="1">
      <alignment wrapText="1"/>
    </xf>
    <xf numFmtId="0" fontId="0" fillId="0" borderId="1" xfId="0" applyBorder="1"/>
    <xf numFmtId="0" fontId="6" fillId="0" borderId="1" xfId="0" applyFont="1" applyBorder="1"/>
    <xf numFmtId="0" fontId="0" fillId="0" borderId="1" xfId="0" applyFont="1" applyBorder="1" applyAlignment="1"/>
    <xf numFmtId="0" fontId="0" fillId="0" borderId="1" xfId="0" applyFont="1" applyFill="1" applyBorder="1" applyAlignment="1"/>
    <xf numFmtId="3" fontId="0" fillId="0" borderId="1" xfId="0" applyNumberFormat="1" applyFont="1" applyBorder="1"/>
    <xf numFmtId="0" fontId="6" fillId="0" borderId="9" xfId="0" applyFont="1" applyBorder="1"/>
    <xf numFmtId="0" fontId="0" fillId="0" borderId="19" xfId="0" applyFont="1" applyBorder="1" applyAlignment="1">
      <alignment horizontal="center" vertical="center"/>
    </xf>
    <xf numFmtId="0" fontId="0" fillId="0" borderId="19" xfId="0" applyFont="1" applyFill="1" applyBorder="1" applyAlignment="1">
      <alignment horizontal="center" vertical="center"/>
    </xf>
    <xf numFmtId="0" fontId="0" fillId="0" borderId="0" xfId="0" applyBorder="1"/>
    <xf numFmtId="0" fontId="6" fillId="0" borderId="0" xfId="0" applyFont="1" applyBorder="1"/>
    <xf numFmtId="0" fontId="6" fillId="0" borderId="0" xfId="0" applyFont="1" applyBorder="1" applyAlignment="1">
      <alignment wrapText="1"/>
    </xf>
    <xf numFmtId="3" fontId="0" fillId="0" borderId="0" xfId="0" applyNumberFormat="1" applyFont="1" applyBorder="1"/>
    <xf numFmtId="0" fontId="0" fillId="0" borderId="39" xfId="0" applyBorder="1" applyAlignment="1">
      <alignment horizontal="left" vertical="center" wrapText="1"/>
    </xf>
    <xf numFmtId="0" fontId="0" fillId="0" borderId="18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6" fillId="0" borderId="19" xfId="0" applyFont="1" applyBorder="1" applyAlignment="1">
      <alignment vertical="center"/>
    </xf>
    <xf numFmtId="0" fontId="6" fillId="0" borderId="19" xfId="0" applyFont="1" applyBorder="1" applyAlignment="1">
      <alignment vertical="center" wrapText="1"/>
    </xf>
    <xf numFmtId="0" fontId="6" fillId="0" borderId="6" xfId="0" applyFont="1" applyBorder="1" applyAlignment="1">
      <alignment vertical="center"/>
    </xf>
    <xf numFmtId="0" fontId="6" fillId="0" borderId="6" xfId="0" applyFont="1" applyBorder="1" applyAlignment="1">
      <alignment vertical="center" wrapText="1"/>
    </xf>
    <xf numFmtId="0" fontId="6" fillId="0" borderId="33" xfId="0" applyFont="1" applyBorder="1" applyAlignment="1">
      <alignment vertical="center"/>
    </xf>
    <xf numFmtId="0" fontId="6" fillId="0" borderId="33" xfId="0" applyFont="1" applyBorder="1" applyAlignment="1">
      <alignment vertical="center" wrapText="1"/>
    </xf>
    <xf numFmtId="0" fontId="0" fillId="0" borderId="28" xfId="0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19" xfId="0" applyFont="1" applyBorder="1" applyAlignment="1">
      <alignment horizontal="center" wrapText="1"/>
    </xf>
    <xf numFmtId="3" fontId="0" fillId="0" borderId="19" xfId="0" applyNumberFormat="1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0" fillId="0" borderId="30" xfId="0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6" xfId="0" applyFont="1" applyBorder="1" applyAlignment="1">
      <alignment horizontal="center" wrapText="1"/>
    </xf>
    <xf numFmtId="3" fontId="0" fillId="0" borderId="6" xfId="0" applyNumberFormat="1" applyFont="1" applyBorder="1" applyAlignment="1">
      <alignment horizontal="center"/>
    </xf>
    <xf numFmtId="0" fontId="0" fillId="0" borderId="32" xfId="0" applyBorder="1" applyAlignment="1">
      <alignment horizontal="center"/>
    </xf>
    <xf numFmtId="0" fontId="6" fillId="0" borderId="33" xfId="0" applyFont="1" applyBorder="1" applyAlignment="1">
      <alignment horizontal="center"/>
    </xf>
    <xf numFmtId="0" fontId="6" fillId="0" borderId="33" xfId="0" applyFont="1" applyBorder="1" applyAlignment="1">
      <alignment horizontal="center" wrapText="1"/>
    </xf>
    <xf numFmtId="3" fontId="0" fillId="0" borderId="33" xfId="0" applyNumberFormat="1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3" fontId="6" fillId="0" borderId="20" xfId="0" applyNumberFormat="1" applyFont="1" applyBorder="1" applyAlignment="1">
      <alignment horizontal="center" vertical="center"/>
    </xf>
    <xf numFmtId="3" fontId="6" fillId="0" borderId="7" xfId="0" applyNumberFormat="1" applyFont="1" applyBorder="1" applyAlignment="1">
      <alignment horizontal="center" vertical="center"/>
    </xf>
    <xf numFmtId="3" fontId="0" fillId="0" borderId="33" xfId="0" applyNumberFormat="1" applyBorder="1" applyAlignment="1">
      <alignment horizontal="center" vertical="center"/>
    </xf>
    <xf numFmtId="3" fontId="6" fillId="0" borderId="34" xfId="0" applyNumberFormat="1" applyFont="1" applyBorder="1" applyAlignment="1">
      <alignment horizontal="center" vertical="center"/>
    </xf>
    <xf numFmtId="0" fontId="5" fillId="2" borderId="45" xfId="0" applyFont="1" applyFill="1" applyBorder="1" applyAlignment="1">
      <alignment horizontal="center" vertical="center"/>
    </xf>
    <xf numFmtId="49" fontId="5" fillId="2" borderId="42" xfId="0" applyNumberFormat="1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 wrapText="1"/>
    </xf>
    <xf numFmtId="3" fontId="0" fillId="0" borderId="15" xfId="0" applyNumberFormat="1" applyFont="1" applyBorder="1" applyAlignment="1">
      <alignment horizontal="center" vertical="center"/>
    </xf>
    <xf numFmtId="3" fontId="6" fillId="0" borderId="16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164" fontId="4" fillId="0" borderId="0" xfId="0" applyNumberFormat="1" applyFont="1" applyAlignment="1">
      <alignment horizontal="center"/>
    </xf>
    <xf numFmtId="0" fontId="6" fillId="0" borderId="22" xfId="0" applyFont="1" applyFill="1" applyBorder="1" applyAlignment="1">
      <alignment horizontal="left" wrapText="1"/>
    </xf>
    <xf numFmtId="0" fontId="6" fillId="0" borderId="16" xfId="0" applyFont="1" applyFill="1" applyBorder="1" applyAlignment="1">
      <alignment horizontal="left" wrapText="1"/>
    </xf>
    <xf numFmtId="164" fontId="6" fillId="0" borderId="14" xfId="0" applyNumberFormat="1" applyFont="1" applyBorder="1" applyAlignment="1">
      <alignment horizontal="center"/>
    </xf>
    <xf numFmtId="164" fontId="6" fillId="0" borderId="15" xfId="0" applyNumberFormat="1" applyFont="1" applyBorder="1" applyAlignment="1">
      <alignment horizontal="center"/>
    </xf>
    <xf numFmtId="164" fontId="6" fillId="0" borderId="16" xfId="0" applyNumberFormat="1" applyFont="1" applyBorder="1" applyAlignment="1">
      <alignment horizontal="center"/>
    </xf>
    <xf numFmtId="0" fontId="1" fillId="0" borderId="22" xfId="0" applyFont="1" applyBorder="1" applyAlignment="1">
      <alignment horizontal="left"/>
    </xf>
    <xf numFmtId="0" fontId="1" fillId="0" borderId="16" xfId="0" applyFont="1" applyBorder="1" applyAlignment="1">
      <alignment horizontal="left"/>
    </xf>
    <xf numFmtId="164" fontId="1" fillId="0" borderId="22" xfId="0" applyNumberFormat="1" applyFont="1" applyBorder="1" applyAlignment="1">
      <alignment horizontal="center"/>
    </xf>
    <xf numFmtId="164" fontId="1" fillId="0" borderId="15" xfId="0" applyNumberFormat="1" applyFont="1" applyBorder="1" applyAlignment="1">
      <alignment horizontal="center"/>
    </xf>
    <xf numFmtId="164" fontId="1" fillId="0" borderId="16" xfId="0" applyNumberFormat="1" applyFont="1" applyBorder="1" applyAlignment="1">
      <alignment horizontal="center"/>
    </xf>
    <xf numFmtId="0" fontId="6" fillId="0" borderId="23" xfId="0" applyFont="1" applyBorder="1" applyAlignment="1"/>
    <xf numFmtId="0" fontId="0" fillId="0" borderId="24" xfId="0" applyBorder="1" applyAlignment="1"/>
    <xf numFmtId="164" fontId="6" fillId="0" borderId="23" xfId="0" applyNumberFormat="1" applyFont="1" applyBorder="1" applyAlignment="1">
      <alignment horizontal="center"/>
    </xf>
    <xf numFmtId="164" fontId="6" fillId="0" borderId="25" xfId="0" applyNumberFormat="1" applyFont="1" applyBorder="1" applyAlignment="1">
      <alignment horizontal="center"/>
    </xf>
    <xf numFmtId="164" fontId="6" fillId="0" borderId="24" xfId="0" applyNumberFormat="1" applyFont="1" applyBorder="1" applyAlignment="1">
      <alignment horizontal="center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3" borderId="2" xfId="0" applyFill="1" applyBorder="1" applyAlignment="1">
      <alignment horizontal="left"/>
    </xf>
    <xf numFmtId="0" fontId="0" fillId="3" borderId="3" xfId="0" applyFont="1" applyFill="1" applyBorder="1" applyAlignment="1">
      <alignment horizontal="left"/>
    </xf>
    <xf numFmtId="0" fontId="0" fillId="3" borderId="4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left"/>
    </xf>
    <xf numFmtId="0" fontId="3" fillId="2" borderId="6" xfId="0" applyFont="1" applyFill="1" applyBorder="1" applyAlignment="1">
      <alignment horizontal="left"/>
    </xf>
    <xf numFmtId="0" fontId="3" fillId="2" borderId="7" xfId="0" applyFont="1" applyFill="1" applyBorder="1" applyAlignment="1">
      <alignment horizontal="left"/>
    </xf>
    <xf numFmtId="0" fontId="4" fillId="2" borderId="8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9" xfId="0" applyFont="1" applyFill="1" applyBorder="1" applyAlignment="1">
      <alignment horizontal="left"/>
    </xf>
    <xf numFmtId="0" fontId="5" fillId="2" borderId="8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left" wrapText="1"/>
    </xf>
    <xf numFmtId="0" fontId="6" fillId="0" borderId="24" xfId="0" applyFont="1" applyFill="1" applyBorder="1" applyAlignment="1">
      <alignment horizontal="left" wrapText="1"/>
    </xf>
    <xf numFmtId="164" fontId="6" fillId="0" borderId="42" xfId="0" applyNumberFormat="1" applyFont="1" applyBorder="1" applyAlignment="1">
      <alignment horizontal="center"/>
    </xf>
    <xf numFmtId="0" fontId="5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5" fillId="2" borderId="43" xfId="0" applyFont="1" applyFill="1" applyBorder="1" applyAlignment="1">
      <alignment horizontal="center" vertical="center"/>
    </xf>
    <xf numFmtId="0" fontId="5" fillId="2" borderId="44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left"/>
    </xf>
    <xf numFmtId="0" fontId="6" fillId="0" borderId="10" xfId="0" applyFont="1" applyBorder="1" applyAlignment="1"/>
    <xf numFmtId="0" fontId="6" fillId="0" borderId="12" xfId="0" applyFont="1" applyBorder="1" applyAlignment="1"/>
    <xf numFmtId="164" fontId="6" fillId="0" borderId="10" xfId="0" applyNumberFormat="1" applyFont="1" applyBorder="1" applyAlignment="1">
      <alignment horizontal="center"/>
    </xf>
    <xf numFmtId="164" fontId="6" fillId="0" borderId="11" xfId="0" applyNumberFormat="1" applyFont="1" applyBorder="1" applyAlignment="1">
      <alignment horizontal="center"/>
    </xf>
    <xf numFmtId="164" fontId="6" fillId="0" borderId="12" xfId="0" applyNumberFormat="1" applyFont="1" applyBorder="1" applyAlignment="1">
      <alignment horizontal="center"/>
    </xf>
    <xf numFmtId="0" fontId="6" fillId="0" borderId="10" xfId="0" applyFont="1" applyFill="1" applyBorder="1" applyAlignment="1">
      <alignment horizontal="left" wrapText="1"/>
    </xf>
    <xf numFmtId="0" fontId="6" fillId="0" borderId="12" xfId="0" applyFont="1" applyFill="1" applyBorder="1" applyAlignment="1">
      <alignment horizontal="left" wrapText="1"/>
    </xf>
    <xf numFmtId="0" fontId="1" fillId="0" borderId="10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164" fontId="1" fillId="0" borderId="10" xfId="0" applyNumberFormat="1" applyFont="1" applyBorder="1" applyAlignment="1">
      <alignment horizontal="center"/>
    </xf>
    <xf numFmtId="164" fontId="1" fillId="0" borderId="11" xfId="0" applyNumberFormat="1" applyFont="1" applyBorder="1" applyAlignment="1">
      <alignment horizontal="center"/>
    </xf>
    <xf numFmtId="164" fontId="1" fillId="0" borderId="12" xfId="0" applyNumberFormat="1" applyFont="1" applyBorder="1" applyAlignment="1">
      <alignment horizontal="center"/>
    </xf>
    <xf numFmtId="0" fontId="0" fillId="0" borderId="17" xfId="0" applyBorder="1" applyAlignment="1">
      <alignment vertical="center" wrapText="1"/>
    </xf>
    <xf numFmtId="0" fontId="0" fillId="0" borderId="18" xfId="0" applyBorder="1" applyAlignment="1">
      <alignment vertical="center"/>
    </xf>
    <xf numFmtId="3" fontId="0" fillId="0" borderId="19" xfId="0" applyNumberFormat="1" applyFont="1" applyBorder="1" applyAlignment="1">
      <alignment vertical="center"/>
    </xf>
    <xf numFmtId="0" fontId="6" fillId="0" borderId="20" xfId="0" applyFon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I20"/>
  <sheetViews>
    <sheetView tabSelected="1" workbookViewId="0">
      <selection activeCell="G24" sqref="G24"/>
    </sheetView>
  </sheetViews>
  <sheetFormatPr defaultColWidth="8.85546875" defaultRowHeight="12.75"/>
  <cols>
    <col min="1" max="1" width="36.28515625" customWidth="1"/>
    <col min="2" max="2" width="13.85546875" customWidth="1"/>
    <col min="3" max="3" width="8.85546875" customWidth="1"/>
    <col min="4" max="4" width="9.7109375" customWidth="1"/>
    <col min="6" max="6" width="7.7109375" customWidth="1"/>
    <col min="7" max="7" width="17.28515625" customWidth="1"/>
    <col min="8" max="8" width="9.85546875" customWidth="1"/>
    <col min="9" max="9" width="17.7109375" customWidth="1"/>
  </cols>
  <sheetData>
    <row r="1" spans="1:9" ht="13.5" thickBot="1">
      <c r="A1" s="155"/>
      <c r="B1" s="155"/>
      <c r="C1" s="155"/>
      <c r="D1" s="155"/>
      <c r="E1" s="155"/>
      <c r="F1" s="155"/>
      <c r="G1" s="155"/>
      <c r="H1" s="155"/>
      <c r="I1" s="155"/>
    </row>
    <row r="2" spans="1:9" ht="13.5" thickBot="1">
      <c r="A2" s="156" t="s">
        <v>223</v>
      </c>
      <c r="B2" s="157"/>
      <c r="C2" s="157"/>
      <c r="D2" s="157"/>
      <c r="E2" s="157"/>
      <c r="F2" s="157"/>
      <c r="G2" s="157"/>
      <c r="H2" s="157"/>
      <c r="I2" s="158"/>
    </row>
    <row r="3" spans="1:9" ht="18">
      <c r="A3" s="159" t="s">
        <v>0</v>
      </c>
      <c r="B3" s="160"/>
      <c r="C3" s="160"/>
      <c r="D3" s="160"/>
      <c r="E3" s="160"/>
      <c r="F3" s="160"/>
      <c r="G3" s="160"/>
      <c r="H3" s="160"/>
      <c r="I3" s="161"/>
    </row>
    <row r="4" spans="1:9" ht="15" customHeight="1">
      <c r="A4" s="162" t="s">
        <v>1</v>
      </c>
      <c r="B4" s="163"/>
      <c r="C4" s="163"/>
      <c r="D4" s="163"/>
      <c r="E4" s="163"/>
      <c r="F4" s="163"/>
      <c r="G4" s="163"/>
      <c r="H4" s="163"/>
      <c r="I4" s="164"/>
    </row>
    <row r="5" spans="1:9" ht="13.5" thickBot="1">
      <c r="A5" s="165"/>
      <c r="B5" s="166"/>
      <c r="C5" s="166"/>
      <c r="D5" s="166"/>
      <c r="E5" s="166"/>
      <c r="F5" s="166"/>
      <c r="G5" s="166"/>
      <c r="H5" s="166"/>
      <c r="I5" s="167"/>
    </row>
    <row r="6" spans="1:9" ht="61.5" customHeight="1" thickBot="1">
      <c r="A6" s="152" t="s">
        <v>2</v>
      </c>
      <c r="B6" s="153"/>
      <c r="C6" s="153"/>
      <c r="D6" s="153"/>
      <c r="E6" s="153"/>
      <c r="F6" s="153"/>
      <c r="G6" s="153"/>
      <c r="H6" s="153"/>
      <c r="I6" s="154"/>
    </row>
    <row r="7" spans="1:9" ht="48.75" thickBot="1">
      <c r="A7" s="1" t="s">
        <v>3</v>
      </c>
      <c r="B7" s="2" t="s">
        <v>4</v>
      </c>
      <c r="C7" s="3" t="s">
        <v>5</v>
      </c>
      <c r="D7" s="3" t="s">
        <v>6</v>
      </c>
      <c r="E7" s="3" t="s">
        <v>7</v>
      </c>
      <c r="F7" s="4" t="s">
        <v>8</v>
      </c>
      <c r="G7" s="3" t="s">
        <v>9</v>
      </c>
      <c r="H7" s="3" t="s">
        <v>10</v>
      </c>
      <c r="I7" s="5" t="s">
        <v>11</v>
      </c>
    </row>
    <row r="8" spans="1:9" ht="52.5" customHeight="1" thickBot="1">
      <c r="A8" s="6" t="s">
        <v>12</v>
      </c>
      <c r="B8" s="7"/>
      <c r="C8" s="8"/>
      <c r="D8" s="8"/>
      <c r="E8" s="9"/>
      <c r="F8" s="8"/>
      <c r="G8" s="10">
        <v>280000</v>
      </c>
      <c r="H8" s="9"/>
      <c r="I8" s="11">
        <f>SUM(G8*H8)</f>
        <v>0</v>
      </c>
    </row>
    <row r="9" spans="1:9" ht="52.5" customHeight="1">
      <c r="A9" s="6" t="s">
        <v>13</v>
      </c>
      <c r="B9" s="7"/>
      <c r="C9" s="8"/>
      <c r="D9" s="8"/>
      <c r="E9" s="9"/>
      <c r="F9" s="8"/>
      <c r="G9" s="10">
        <v>440000</v>
      </c>
      <c r="H9" s="9"/>
      <c r="I9" s="11">
        <f>SUM(G9*H9)</f>
        <v>0</v>
      </c>
    </row>
    <row r="10" spans="1:9" ht="13.5" thickBot="1">
      <c r="A10" s="12"/>
      <c r="B10" s="13"/>
      <c r="C10" s="13"/>
      <c r="D10" s="13"/>
      <c r="E10" s="13"/>
      <c r="F10" s="13"/>
      <c r="G10" s="14"/>
      <c r="H10" s="13"/>
      <c r="I10" s="15"/>
    </row>
    <row r="11" spans="1:9" ht="13.5" thickBot="1">
      <c r="A11" s="16" t="s">
        <v>14</v>
      </c>
      <c r="B11" s="137" t="s">
        <v>15</v>
      </c>
      <c r="C11" s="138"/>
      <c r="D11" s="139">
        <f>SUM(I8:I9)</f>
        <v>0</v>
      </c>
      <c r="E11" s="140"/>
      <c r="F11" s="141"/>
      <c r="G11" s="13"/>
      <c r="H11" s="13"/>
      <c r="I11" s="15"/>
    </row>
    <row r="12" spans="1:9" ht="13.5" thickBot="1">
      <c r="A12" s="17"/>
      <c r="B12" s="142" t="s">
        <v>16</v>
      </c>
      <c r="C12" s="143"/>
      <c r="D12" s="144">
        <f>D13-D11</f>
        <v>0</v>
      </c>
      <c r="E12" s="145"/>
      <c r="F12" s="146"/>
      <c r="G12" s="13"/>
      <c r="H12" s="13"/>
      <c r="I12" s="15"/>
    </row>
    <row r="13" spans="1:9" ht="13.5" thickBot="1">
      <c r="A13" s="18"/>
      <c r="B13" s="147" t="s">
        <v>17</v>
      </c>
      <c r="C13" s="148"/>
      <c r="D13" s="149">
        <f>D11*1.21</f>
        <v>0</v>
      </c>
      <c r="E13" s="150"/>
      <c r="F13" s="151"/>
      <c r="G13" s="13"/>
      <c r="H13" s="13"/>
      <c r="I13" s="15"/>
    </row>
    <row r="14" spans="1:9" ht="13.5" thickBot="1">
      <c r="A14" s="19"/>
      <c r="B14" s="20"/>
      <c r="C14" s="20"/>
      <c r="D14" s="20"/>
      <c r="E14" s="20"/>
      <c r="F14" s="20"/>
      <c r="G14" s="20"/>
      <c r="H14" s="20"/>
      <c r="I14" s="21"/>
    </row>
    <row r="16" spans="1:9">
      <c r="A16" s="135" t="s">
        <v>18</v>
      </c>
      <c r="B16" s="135"/>
      <c r="C16" s="136">
        <v>2800000</v>
      </c>
      <c r="D16" s="136"/>
    </row>
    <row r="18" spans="1:1">
      <c r="A18" t="s">
        <v>19</v>
      </c>
    </row>
    <row r="20" spans="1:1">
      <c r="A20" t="s">
        <v>20</v>
      </c>
    </row>
  </sheetData>
  <mergeCells count="14">
    <mergeCell ref="A6:I6"/>
    <mergeCell ref="A1:I1"/>
    <mergeCell ref="A2:I2"/>
    <mergeCell ref="A3:I3"/>
    <mergeCell ref="A4:I4"/>
    <mergeCell ref="A5:I5"/>
    <mergeCell ref="A16:B16"/>
    <mergeCell ref="C16:D16"/>
    <mergeCell ref="B11:C11"/>
    <mergeCell ref="D11:F11"/>
    <mergeCell ref="B12:C12"/>
    <mergeCell ref="D12:F12"/>
    <mergeCell ref="B13:C13"/>
    <mergeCell ref="D13:F13"/>
  </mergeCells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00B050"/>
  </sheetPr>
  <dimension ref="A1:I30"/>
  <sheetViews>
    <sheetView workbookViewId="0">
      <selection activeCell="A2" sqref="A2:I2"/>
    </sheetView>
  </sheetViews>
  <sheetFormatPr defaultColWidth="8.85546875" defaultRowHeight="12.75"/>
  <cols>
    <col min="1" max="1" width="42.28515625" customWidth="1"/>
    <col min="4" max="4" width="10" customWidth="1"/>
  </cols>
  <sheetData>
    <row r="1" spans="1:9" ht="13.5" thickBot="1">
      <c r="A1" s="155"/>
      <c r="B1" s="155"/>
      <c r="C1" s="155"/>
      <c r="D1" s="155"/>
      <c r="E1" s="155"/>
      <c r="F1" s="155"/>
      <c r="G1" s="155"/>
      <c r="H1" s="155"/>
      <c r="I1" s="155"/>
    </row>
    <row r="2" spans="1:9" ht="13.5" thickBot="1">
      <c r="A2" s="156" t="s">
        <v>232</v>
      </c>
      <c r="B2" s="157"/>
      <c r="C2" s="157"/>
      <c r="D2" s="157"/>
      <c r="E2" s="157"/>
      <c r="F2" s="157"/>
      <c r="G2" s="157"/>
      <c r="H2" s="157"/>
      <c r="I2" s="158"/>
    </row>
    <row r="3" spans="1:9" ht="18">
      <c r="A3" s="159" t="s">
        <v>0</v>
      </c>
      <c r="B3" s="160"/>
      <c r="C3" s="160"/>
      <c r="D3" s="160"/>
      <c r="E3" s="160"/>
      <c r="F3" s="160"/>
      <c r="G3" s="160"/>
      <c r="H3" s="160"/>
      <c r="I3" s="161"/>
    </row>
    <row r="4" spans="1:9" ht="16.5" thickBot="1">
      <c r="A4" s="162" t="s">
        <v>203</v>
      </c>
      <c r="B4" s="163"/>
      <c r="C4" s="163"/>
      <c r="D4" s="163"/>
      <c r="E4" s="163"/>
      <c r="F4" s="163"/>
      <c r="G4" s="163"/>
      <c r="H4" s="163"/>
      <c r="I4" s="164"/>
    </row>
    <row r="5" spans="1:9" ht="13.5" thickBot="1">
      <c r="A5" s="171" t="s">
        <v>204</v>
      </c>
      <c r="B5" s="172"/>
      <c r="C5" s="172"/>
      <c r="D5" s="172"/>
      <c r="E5" s="172"/>
      <c r="F5" s="172"/>
      <c r="G5" s="172"/>
      <c r="H5" s="172"/>
      <c r="I5" s="173"/>
    </row>
    <row r="6" spans="1:9" ht="96.75" thickBot="1">
      <c r="A6" s="1" t="s">
        <v>3</v>
      </c>
      <c r="B6" s="2" t="s">
        <v>22</v>
      </c>
      <c r="C6" s="3" t="s">
        <v>5</v>
      </c>
      <c r="D6" s="3" t="s">
        <v>6</v>
      </c>
      <c r="E6" s="3" t="s">
        <v>7</v>
      </c>
      <c r="F6" s="4" t="s">
        <v>8</v>
      </c>
      <c r="G6" s="3" t="s">
        <v>9</v>
      </c>
      <c r="H6" s="3" t="s">
        <v>10</v>
      </c>
      <c r="I6" s="5" t="s">
        <v>11</v>
      </c>
    </row>
    <row r="7" spans="1:9" ht="38.25">
      <c r="A7" s="48" t="s">
        <v>205</v>
      </c>
      <c r="B7" s="49" t="s">
        <v>28</v>
      </c>
      <c r="C7" s="50"/>
      <c r="D7" s="50"/>
      <c r="E7" s="51"/>
      <c r="F7" s="50"/>
      <c r="G7" s="10">
        <v>27000</v>
      </c>
      <c r="H7" s="51"/>
      <c r="I7" s="120">
        <f>H7*G7</f>
        <v>0</v>
      </c>
    </row>
    <row r="8" spans="1:9" ht="38.25">
      <c r="A8" s="53" t="s">
        <v>206</v>
      </c>
      <c r="B8" s="54" t="s">
        <v>28</v>
      </c>
      <c r="C8" s="55"/>
      <c r="D8" s="55"/>
      <c r="E8" s="56"/>
      <c r="F8" s="55"/>
      <c r="G8" s="57">
        <v>124000</v>
      </c>
      <c r="H8" s="56"/>
      <c r="I8" s="121">
        <f t="shared" ref="I8:I9" si="0">H8*G8</f>
        <v>0</v>
      </c>
    </row>
    <row r="9" spans="1:9" ht="26.25" thickBot="1">
      <c r="A9" s="59" t="s">
        <v>207</v>
      </c>
      <c r="B9" s="60" t="s">
        <v>28</v>
      </c>
      <c r="C9" s="61"/>
      <c r="D9" s="61"/>
      <c r="E9" s="62"/>
      <c r="F9" s="61"/>
      <c r="G9" s="122">
        <v>4500</v>
      </c>
      <c r="H9" s="62"/>
      <c r="I9" s="123">
        <f t="shared" si="0"/>
        <v>0</v>
      </c>
    </row>
    <row r="10" spans="1:9" ht="13.5" thickBot="1"/>
    <row r="11" spans="1:9" ht="13.5" thickBot="1">
      <c r="A11" s="152" t="s">
        <v>208</v>
      </c>
      <c r="B11" s="153"/>
      <c r="C11" s="153"/>
      <c r="D11" s="153"/>
      <c r="E11" s="153"/>
      <c r="F11" s="153"/>
      <c r="G11" s="153"/>
      <c r="H11" s="153"/>
      <c r="I11" s="154"/>
    </row>
    <row r="12" spans="1:9" ht="96.75" thickBot="1">
      <c r="A12" s="124" t="s">
        <v>3</v>
      </c>
      <c r="B12" s="125" t="s">
        <v>22</v>
      </c>
      <c r="C12" s="126" t="s">
        <v>5</v>
      </c>
      <c r="D12" s="126" t="s">
        <v>6</v>
      </c>
      <c r="E12" s="126" t="s">
        <v>7</v>
      </c>
      <c r="F12" s="127" t="s">
        <v>8</v>
      </c>
      <c r="G12" s="126" t="s">
        <v>9</v>
      </c>
      <c r="H12" s="126" t="s">
        <v>10</v>
      </c>
      <c r="I12" s="128" t="s">
        <v>11</v>
      </c>
    </row>
    <row r="13" spans="1:9" ht="39" thickBot="1">
      <c r="A13" s="129" t="s">
        <v>209</v>
      </c>
      <c r="B13" s="130" t="s">
        <v>28</v>
      </c>
      <c r="C13" s="131"/>
      <c r="D13" s="131"/>
      <c r="E13" s="132"/>
      <c r="F13" s="131"/>
      <c r="G13" s="133">
        <v>312000</v>
      </c>
      <c r="H13" s="132"/>
      <c r="I13" s="134">
        <f t="shared" ref="I13" si="1">H13*G13</f>
        <v>0</v>
      </c>
    </row>
    <row r="14" spans="1:9" ht="13.5" thickBot="1">
      <c r="A14" s="12"/>
      <c r="B14" s="13"/>
      <c r="C14" s="13"/>
      <c r="D14" s="13"/>
      <c r="E14" s="13"/>
      <c r="F14" s="13"/>
      <c r="G14" s="14"/>
      <c r="H14" s="13"/>
      <c r="I14" s="15"/>
    </row>
    <row r="15" spans="1:9" ht="13.5" thickBot="1">
      <c r="A15" s="16" t="s">
        <v>14</v>
      </c>
      <c r="B15" s="137" t="s">
        <v>15</v>
      </c>
      <c r="C15" s="138"/>
      <c r="D15" s="139">
        <f>SUM(I7:I9)+I13</f>
        <v>0</v>
      </c>
      <c r="E15" s="140"/>
      <c r="F15" s="141"/>
      <c r="G15" s="13"/>
      <c r="H15" s="13"/>
      <c r="I15" s="15"/>
    </row>
    <row r="16" spans="1:9" ht="13.5" thickBot="1">
      <c r="A16" s="17"/>
      <c r="B16" s="142" t="s">
        <v>16</v>
      </c>
      <c r="C16" s="143"/>
      <c r="D16" s="144">
        <f>D17-D15</f>
        <v>0</v>
      </c>
      <c r="E16" s="145"/>
      <c r="F16" s="146"/>
      <c r="G16" s="13"/>
      <c r="H16" s="13"/>
      <c r="I16" s="15"/>
    </row>
    <row r="17" spans="1:9" ht="13.5" thickBot="1">
      <c r="A17" s="18"/>
      <c r="B17" s="147" t="s">
        <v>17</v>
      </c>
      <c r="C17" s="148"/>
      <c r="D17" s="149">
        <f>D15*1.15</f>
        <v>0</v>
      </c>
      <c r="E17" s="150"/>
      <c r="F17" s="151"/>
      <c r="G17" s="13"/>
      <c r="H17" s="13"/>
      <c r="I17" s="15"/>
    </row>
    <row r="18" spans="1:9" ht="13.5" thickBot="1">
      <c r="A18" s="19"/>
      <c r="B18" s="20"/>
      <c r="C18" s="20"/>
      <c r="D18" s="20"/>
      <c r="E18" s="20"/>
      <c r="F18" s="20"/>
      <c r="G18" s="20"/>
      <c r="H18" s="20"/>
      <c r="I18" s="21"/>
    </row>
    <row r="20" spans="1:9">
      <c r="A20" s="135" t="s">
        <v>18</v>
      </c>
      <c r="B20" s="135"/>
      <c r="C20" s="136">
        <v>3700000</v>
      </c>
      <c r="D20" s="136"/>
      <c r="E20" t="s">
        <v>210</v>
      </c>
    </row>
    <row r="23" spans="1:9">
      <c r="A23" t="s">
        <v>128</v>
      </c>
    </row>
    <row r="24" spans="1:9">
      <c r="A24" t="s">
        <v>211</v>
      </c>
    </row>
    <row r="25" spans="1:9">
      <c r="A25" t="s">
        <v>212</v>
      </c>
    </row>
    <row r="26" spans="1:9">
      <c r="A26" t="s">
        <v>213</v>
      </c>
    </row>
    <row r="27" spans="1:9">
      <c r="A27" t="s">
        <v>214</v>
      </c>
    </row>
    <row r="28" spans="1:9">
      <c r="A28" t="s">
        <v>31</v>
      </c>
    </row>
    <row r="29" spans="1:9">
      <c r="A29" t="s">
        <v>32</v>
      </c>
    </row>
    <row r="30" spans="1:9">
      <c r="A30" t="s">
        <v>33</v>
      </c>
    </row>
  </sheetData>
  <mergeCells count="14">
    <mergeCell ref="A11:I11"/>
    <mergeCell ref="A1:I1"/>
    <mergeCell ref="A2:I2"/>
    <mergeCell ref="A3:I3"/>
    <mergeCell ref="A4:I4"/>
    <mergeCell ref="A5:I5"/>
    <mergeCell ref="A20:B20"/>
    <mergeCell ref="C20:D20"/>
    <mergeCell ref="B15:C15"/>
    <mergeCell ref="D15:F15"/>
    <mergeCell ref="B16:C16"/>
    <mergeCell ref="D16:F16"/>
    <mergeCell ref="B17:C17"/>
    <mergeCell ref="D17:F17"/>
  </mergeCells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00B050"/>
  </sheetPr>
  <dimension ref="A1:I24"/>
  <sheetViews>
    <sheetView workbookViewId="0">
      <selection activeCell="O11" sqref="O11"/>
    </sheetView>
  </sheetViews>
  <sheetFormatPr defaultColWidth="8.85546875" defaultRowHeight="12.75"/>
  <cols>
    <col min="1" max="1" width="30" customWidth="1"/>
    <col min="4" max="4" width="10.42578125" customWidth="1"/>
    <col min="7" max="7" width="12.42578125" customWidth="1"/>
  </cols>
  <sheetData>
    <row r="1" spans="1:9" ht="13.5" thickBot="1">
      <c r="A1" s="155"/>
      <c r="B1" s="155"/>
      <c r="C1" s="155"/>
      <c r="D1" s="155"/>
      <c r="E1" s="155"/>
      <c r="F1" s="155"/>
      <c r="G1" s="155"/>
      <c r="H1" s="155"/>
      <c r="I1" s="155"/>
    </row>
    <row r="2" spans="1:9" ht="13.5" thickBot="1">
      <c r="A2" s="156" t="s">
        <v>233</v>
      </c>
      <c r="B2" s="157"/>
      <c r="C2" s="157"/>
      <c r="D2" s="157"/>
      <c r="E2" s="157"/>
      <c r="F2" s="157"/>
      <c r="G2" s="157"/>
      <c r="H2" s="157"/>
      <c r="I2" s="158"/>
    </row>
    <row r="3" spans="1:9" ht="18">
      <c r="A3" s="159" t="s">
        <v>0</v>
      </c>
      <c r="B3" s="160"/>
      <c r="C3" s="160"/>
      <c r="D3" s="160"/>
      <c r="E3" s="160"/>
      <c r="F3" s="160"/>
      <c r="G3" s="160"/>
      <c r="H3" s="160"/>
      <c r="I3" s="161"/>
    </row>
    <row r="4" spans="1:9" ht="15.75">
      <c r="A4" s="162" t="s">
        <v>215</v>
      </c>
      <c r="B4" s="163"/>
      <c r="C4" s="163"/>
      <c r="D4" s="163"/>
      <c r="E4" s="163"/>
      <c r="F4" s="163"/>
      <c r="G4" s="163"/>
      <c r="H4" s="163"/>
      <c r="I4" s="164"/>
    </row>
    <row r="5" spans="1:9" ht="13.5" thickBot="1">
      <c r="A5" s="165"/>
      <c r="B5" s="166"/>
      <c r="C5" s="166"/>
      <c r="D5" s="166"/>
      <c r="E5" s="166"/>
      <c r="F5" s="166"/>
      <c r="G5" s="166"/>
      <c r="H5" s="166"/>
      <c r="I5" s="167"/>
    </row>
    <row r="6" spans="1:9" ht="13.5" thickBot="1">
      <c r="A6" s="152" t="s">
        <v>216</v>
      </c>
      <c r="B6" s="153"/>
      <c r="C6" s="153"/>
      <c r="D6" s="153"/>
      <c r="E6" s="153"/>
      <c r="F6" s="153"/>
      <c r="G6" s="153"/>
      <c r="H6" s="153"/>
      <c r="I6" s="154"/>
    </row>
    <row r="7" spans="1:9" ht="72.75" thickBot="1">
      <c r="A7" s="1" t="s">
        <v>3</v>
      </c>
      <c r="B7" s="2" t="s">
        <v>45</v>
      </c>
      <c r="C7" s="3" t="s">
        <v>5</v>
      </c>
      <c r="D7" s="3" t="s">
        <v>6</v>
      </c>
      <c r="E7" s="3" t="s">
        <v>7</v>
      </c>
      <c r="F7" s="4" t="s">
        <v>8</v>
      </c>
      <c r="G7" s="3" t="s">
        <v>46</v>
      </c>
      <c r="H7" s="3" t="s">
        <v>47</v>
      </c>
      <c r="I7" s="5" t="s">
        <v>48</v>
      </c>
    </row>
    <row r="8" spans="1:9" ht="30.75" customHeight="1">
      <c r="A8" s="48" t="s">
        <v>217</v>
      </c>
      <c r="B8" s="97" t="s">
        <v>177</v>
      </c>
      <c r="C8" s="50"/>
      <c r="D8" s="50"/>
      <c r="E8" s="51"/>
      <c r="F8" s="50"/>
      <c r="G8" s="10">
        <v>25400</v>
      </c>
      <c r="H8" s="51"/>
      <c r="I8" s="120">
        <f t="shared" ref="I8:I12" si="0">H8*G8</f>
        <v>0</v>
      </c>
    </row>
    <row r="9" spans="1:9" ht="30.75" customHeight="1">
      <c r="A9" s="53" t="s">
        <v>218</v>
      </c>
      <c r="B9" s="98" t="s">
        <v>177</v>
      </c>
      <c r="C9" s="55"/>
      <c r="D9" s="55"/>
      <c r="E9" s="56"/>
      <c r="F9" s="55"/>
      <c r="G9" s="57">
        <v>97000</v>
      </c>
      <c r="H9" s="56"/>
      <c r="I9" s="121">
        <f t="shared" si="0"/>
        <v>0</v>
      </c>
    </row>
    <row r="10" spans="1:9" ht="30.75" customHeight="1">
      <c r="A10" s="53" t="s">
        <v>219</v>
      </c>
      <c r="B10" s="98" t="s">
        <v>177</v>
      </c>
      <c r="C10" s="55"/>
      <c r="D10" s="55"/>
      <c r="E10" s="56"/>
      <c r="F10" s="55"/>
      <c r="G10" s="57">
        <v>111200</v>
      </c>
      <c r="H10" s="56"/>
      <c r="I10" s="121">
        <f t="shared" si="0"/>
        <v>0</v>
      </c>
    </row>
    <row r="11" spans="1:9" ht="30.75" customHeight="1">
      <c r="A11" s="53" t="s">
        <v>220</v>
      </c>
      <c r="B11" s="98" t="s">
        <v>177</v>
      </c>
      <c r="C11" s="55"/>
      <c r="D11" s="55"/>
      <c r="E11" s="56"/>
      <c r="F11" s="55"/>
      <c r="G11" s="57">
        <v>23200</v>
      </c>
      <c r="H11" s="56"/>
      <c r="I11" s="121">
        <f t="shared" si="0"/>
        <v>0</v>
      </c>
    </row>
    <row r="12" spans="1:9" ht="30.75" customHeight="1" thickBot="1">
      <c r="A12" s="59" t="s">
        <v>221</v>
      </c>
      <c r="B12" s="99" t="s">
        <v>177</v>
      </c>
      <c r="C12" s="61"/>
      <c r="D12" s="61"/>
      <c r="E12" s="62"/>
      <c r="F12" s="61"/>
      <c r="G12" s="63">
        <v>1720</v>
      </c>
      <c r="H12" s="62"/>
      <c r="I12" s="123">
        <f t="shared" si="0"/>
        <v>0</v>
      </c>
    </row>
    <row r="13" spans="1:9" ht="13.5" thickBot="1">
      <c r="A13" s="12"/>
      <c r="B13" s="13"/>
      <c r="C13" s="13"/>
      <c r="D13" s="13"/>
      <c r="E13" s="13"/>
      <c r="F13" s="13"/>
      <c r="G13" s="14"/>
      <c r="H13" s="13"/>
      <c r="I13" s="15"/>
    </row>
    <row r="14" spans="1:9" ht="13.5" thickBot="1">
      <c r="A14" s="16" t="s">
        <v>14</v>
      </c>
      <c r="B14" s="137" t="s">
        <v>15</v>
      </c>
      <c r="C14" s="138"/>
      <c r="D14" s="139">
        <f>SUM(I8:I12)</f>
        <v>0</v>
      </c>
      <c r="E14" s="140"/>
      <c r="F14" s="141"/>
      <c r="G14" s="13"/>
      <c r="H14" s="13"/>
      <c r="I14" s="15"/>
    </row>
    <row r="15" spans="1:9" ht="13.5" thickBot="1">
      <c r="A15" s="17"/>
      <c r="B15" s="142" t="s">
        <v>16</v>
      </c>
      <c r="C15" s="143"/>
      <c r="D15" s="144">
        <f>D16-D14</f>
        <v>0</v>
      </c>
      <c r="E15" s="145"/>
      <c r="F15" s="146"/>
      <c r="G15" s="13"/>
      <c r="H15" s="13"/>
      <c r="I15" s="15"/>
    </row>
    <row r="16" spans="1:9" ht="13.5" thickBot="1">
      <c r="A16" s="18"/>
      <c r="B16" s="147" t="s">
        <v>17</v>
      </c>
      <c r="C16" s="148"/>
      <c r="D16" s="149">
        <f>D14*1.15</f>
        <v>0</v>
      </c>
      <c r="E16" s="150"/>
      <c r="F16" s="151"/>
      <c r="G16" s="13"/>
      <c r="H16" s="13"/>
      <c r="I16" s="15"/>
    </row>
    <row r="17" spans="1:9" ht="13.5" thickBot="1">
      <c r="A17" s="19"/>
      <c r="B17" s="20"/>
      <c r="C17" s="20"/>
      <c r="D17" s="20"/>
      <c r="E17" s="20"/>
      <c r="F17" s="20"/>
      <c r="G17" s="20"/>
      <c r="H17" s="20"/>
      <c r="I17" s="21"/>
    </row>
    <row r="19" spans="1:9">
      <c r="A19" s="135" t="s">
        <v>18</v>
      </c>
      <c r="B19" s="135"/>
      <c r="C19" s="136">
        <v>1200000</v>
      </c>
      <c r="D19" s="136"/>
    </row>
    <row r="22" spans="1:9">
      <c r="A22" t="s">
        <v>201</v>
      </c>
    </row>
    <row r="23" spans="1:9">
      <c r="A23" t="s">
        <v>192</v>
      </c>
    </row>
    <row r="24" spans="1:9">
      <c r="A24" t="s">
        <v>222</v>
      </c>
    </row>
  </sheetData>
  <mergeCells count="14">
    <mergeCell ref="A6:I6"/>
    <mergeCell ref="A1:I1"/>
    <mergeCell ref="A2:I2"/>
    <mergeCell ref="A3:I3"/>
    <mergeCell ref="A4:I4"/>
    <mergeCell ref="A5:I5"/>
    <mergeCell ref="A19:B19"/>
    <mergeCell ref="C19:D19"/>
    <mergeCell ref="B14:C14"/>
    <mergeCell ref="D14:F14"/>
    <mergeCell ref="B15:C15"/>
    <mergeCell ref="D15:F15"/>
    <mergeCell ref="B16:C16"/>
    <mergeCell ref="D16:F16"/>
  </mergeCells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1:I32"/>
  <sheetViews>
    <sheetView workbookViewId="0">
      <selection activeCell="H11" sqref="H11"/>
    </sheetView>
  </sheetViews>
  <sheetFormatPr defaultColWidth="8.85546875" defaultRowHeight="12.75"/>
  <cols>
    <col min="1" max="1" width="36.28515625" customWidth="1"/>
    <col min="2" max="2" width="13.85546875" customWidth="1"/>
    <col min="3" max="3" width="8.85546875" customWidth="1"/>
    <col min="4" max="4" width="9.7109375" customWidth="1"/>
    <col min="6" max="6" width="7.7109375" customWidth="1"/>
    <col min="7" max="7" width="17.28515625" customWidth="1"/>
    <col min="8" max="8" width="9.85546875" customWidth="1"/>
    <col min="9" max="9" width="17.7109375" customWidth="1"/>
  </cols>
  <sheetData>
    <row r="1" spans="1:9" ht="13.5" thickBot="1">
      <c r="A1" s="155"/>
      <c r="B1" s="155"/>
      <c r="C1" s="155"/>
      <c r="D1" s="155"/>
      <c r="E1" s="155"/>
      <c r="F1" s="155"/>
      <c r="G1" s="155"/>
      <c r="H1" s="155"/>
      <c r="I1" s="155"/>
    </row>
    <row r="2" spans="1:9" ht="13.5" thickBot="1">
      <c r="A2" s="156" t="s">
        <v>224</v>
      </c>
      <c r="B2" s="157"/>
      <c r="C2" s="157"/>
      <c r="D2" s="157"/>
      <c r="E2" s="157"/>
      <c r="F2" s="157"/>
      <c r="G2" s="157"/>
      <c r="H2" s="157"/>
      <c r="I2" s="158"/>
    </row>
    <row r="3" spans="1:9" ht="18">
      <c r="A3" s="159" t="s">
        <v>0</v>
      </c>
      <c r="B3" s="160"/>
      <c r="C3" s="160"/>
      <c r="D3" s="160"/>
      <c r="E3" s="160"/>
      <c r="F3" s="160"/>
      <c r="G3" s="160"/>
      <c r="H3" s="160"/>
      <c r="I3" s="161"/>
    </row>
    <row r="4" spans="1:9" ht="15" customHeight="1">
      <c r="A4" s="162" t="s">
        <v>21</v>
      </c>
      <c r="B4" s="163"/>
      <c r="C4" s="163"/>
      <c r="D4" s="163"/>
      <c r="E4" s="163"/>
      <c r="F4" s="163"/>
      <c r="G4" s="163"/>
      <c r="H4" s="163"/>
      <c r="I4" s="164"/>
    </row>
    <row r="5" spans="1:9" ht="13.5" thickBot="1">
      <c r="A5" s="165"/>
      <c r="B5" s="166"/>
      <c r="C5" s="166"/>
      <c r="D5" s="166"/>
      <c r="E5" s="166"/>
      <c r="F5" s="166"/>
      <c r="G5" s="166"/>
      <c r="H5" s="166"/>
      <c r="I5" s="167"/>
    </row>
    <row r="6" spans="1:9" ht="61.5" customHeight="1" thickBot="1">
      <c r="A6" s="1" t="s">
        <v>3</v>
      </c>
      <c r="B6" s="2" t="s">
        <v>22</v>
      </c>
      <c r="C6" s="3" t="s">
        <v>5</v>
      </c>
      <c r="D6" s="3" t="s">
        <v>6</v>
      </c>
      <c r="E6" s="3" t="s">
        <v>7</v>
      </c>
      <c r="F6" s="4" t="s">
        <v>8</v>
      </c>
      <c r="G6" s="3" t="s">
        <v>23</v>
      </c>
      <c r="H6" s="3" t="s">
        <v>10</v>
      </c>
      <c r="I6" s="5" t="s">
        <v>11</v>
      </c>
    </row>
    <row r="7" spans="1:9" ht="52.5" customHeight="1" thickBot="1">
      <c r="A7" s="152" t="s">
        <v>24</v>
      </c>
      <c r="B7" s="153"/>
      <c r="C7" s="153"/>
      <c r="D7" s="153"/>
      <c r="E7" s="153"/>
      <c r="F7" s="153"/>
      <c r="G7" s="153"/>
      <c r="H7" s="153"/>
      <c r="I7" s="154"/>
    </row>
    <row r="8" spans="1:9" ht="52.5" customHeight="1" thickBot="1">
      <c r="A8" s="196" t="s">
        <v>25</v>
      </c>
      <c r="B8" s="197" t="s">
        <v>26</v>
      </c>
      <c r="C8" s="100"/>
      <c r="D8" s="100"/>
      <c r="E8" s="101"/>
      <c r="F8" s="100"/>
      <c r="G8" s="198">
        <v>34000</v>
      </c>
      <c r="H8" s="101"/>
      <c r="I8" s="199">
        <f>SUM(G8*H8)</f>
        <v>0</v>
      </c>
    </row>
    <row r="9" spans="1:9" ht="52.5" customHeight="1" thickBot="1">
      <c r="A9" s="196" t="s">
        <v>27</v>
      </c>
      <c r="B9" s="197" t="s">
        <v>28</v>
      </c>
      <c r="C9" s="100"/>
      <c r="D9" s="100"/>
      <c r="E9" s="101"/>
      <c r="F9" s="100"/>
      <c r="G9" s="198">
        <v>30000</v>
      </c>
      <c r="H9" s="101"/>
      <c r="I9" s="199">
        <f t="shared" ref="I9:I11" si="0">SUM(G9*H9)</f>
        <v>0</v>
      </c>
    </row>
    <row r="10" spans="1:9" ht="52.5" customHeight="1" thickBot="1">
      <c r="A10" s="196" t="s">
        <v>29</v>
      </c>
      <c r="B10" s="197" t="s">
        <v>26</v>
      </c>
      <c r="C10" s="100"/>
      <c r="D10" s="100"/>
      <c r="E10" s="101"/>
      <c r="F10" s="100"/>
      <c r="G10" s="198">
        <v>690000</v>
      </c>
      <c r="H10" s="101"/>
      <c r="I10" s="199">
        <f t="shared" si="0"/>
        <v>0</v>
      </c>
    </row>
    <row r="11" spans="1:9" ht="52.5" customHeight="1">
      <c r="A11" s="196" t="s">
        <v>30</v>
      </c>
      <c r="B11" s="197" t="s">
        <v>26</v>
      </c>
      <c r="C11" s="100"/>
      <c r="D11" s="100"/>
      <c r="E11" s="101"/>
      <c r="F11" s="100"/>
      <c r="G11" s="198">
        <v>40000</v>
      </c>
      <c r="H11" s="101"/>
      <c r="I11" s="199">
        <f t="shared" si="0"/>
        <v>0</v>
      </c>
    </row>
    <row r="12" spans="1:9" ht="13.5" thickBot="1">
      <c r="A12" s="12"/>
      <c r="B12" s="13"/>
      <c r="C12" s="13"/>
      <c r="D12" s="13"/>
      <c r="E12" s="13"/>
      <c r="F12" s="13"/>
      <c r="G12" s="14"/>
      <c r="H12" s="13"/>
      <c r="I12" s="15"/>
    </row>
    <row r="13" spans="1:9" ht="13.5" thickBot="1">
      <c r="A13" s="16" t="s">
        <v>14</v>
      </c>
      <c r="B13" s="137" t="s">
        <v>15</v>
      </c>
      <c r="C13" s="138"/>
      <c r="D13" s="139">
        <f>SUM(I8:I11)</f>
        <v>0</v>
      </c>
      <c r="E13" s="140"/>
      <c r="F13" s="141"/>
      <c r="G13" s="13"/>
      <c r="H13" s="13"/>
      <c r="I13" s="15"/>
    </row>
    <row r="14" spans="1:9" ht="13.5" thickBot="1">
      <c r="A14" s="17"/>
      <c r="B14" s="142" t="s">
        <v>16</v>
      </c>
      <c r="C14" s="143"/>
      <c r="D14" s="144">
        <f>D15-D13</f>
        <v>0</v>
      </c>
      <c r="E14" s="145"/>
      <c r="F14" s="146"/>
      <c r="G14" s="13"/>
      <c r="H14" s="13"/>
      <c r="I14" s="15"/>
    </row>
    <row r="15" spans="1:9" ht="13.5" thickBot="1">
      <c r="A15" s="18"/>
      <c r="B15" s="147" t="s">
        <v>17</v>
      </c>
      <c r="C15" s="148"/>
      <c r="D15" s="149">
        <f>D13*1.21</f>
        <v>0</v>
      </c>
      <c r="E15" s="150"/>
      <c r="F15" s="151"/>
      <c r="G15" s="13"/>
      <c r="H15" s="13"/>
      <c r="I15" s="15"/>
    </row>
    <row r="16" spans="1:9" ht="13.5" thickBot="1">
      <c r="A16" s="19"/>
      <c r="B16" s="20"/>
      <c r="C16" s="20"/>
      <c r="D16" s="20"/>
      <c r="E16" s="20"/>
      <c r="F16" s="20"/>
      <c r="G16" s="20"/>
      <c r="H16" s="20"/>
      <c r="I16" s="21"/>
    </row>
    <row r="18" spans="1:4">
      <c r="A18" s="135" t="s">
        <v>18</v>
      </c>
      <c r="B18" s="135"/>
      <c r="C18" s="136">
        <v>6200000</v>
      </c>
      <c r="D18" s="136"/>
    </row>
    <row r="20" spans="1:4">
      <c r="A20" t="s">
        <v>31</v>
      </c>
    </row>
    <row r="22" spans="1:4">
      <c r="A22" t="s">
        <v>32</v>
      </c>
    </row>
    <row r="24" spans="1:4">
      <c r="A24" t="s">
        <v>33</v>
      </c>
    </row>
    <row r="26" spans="1:4">
      <c r="A26" t="s">
        <v>34</v>
      </c>
    </row>
    <row r="28" spans="1:4">
      <c r="A28" t="s">
        <v>35</v>
      </c>
    </row>
    <row r="30" spans="1:4">
      <c r="A30" t="s">
        <v>36</v>
      </c>
    </row>
    <row r="32" spans="1:4">
      <c r="A32" t="s">
        <v>20</v>
      </c>
    </row>
  </sheetData>
  <mergeCells count="14">
    <mergeCell ref="A7:I7"/>
    <mergeCell ref="A1:I1"/>
    <mergeCell ref="A2:I2"/>
    <mergeCell ref="A3:I3"/>
    <mergeCell ref="A4:I4"/>
    <mergeCell ref="A5:I5"/>
    <mergeCell ref="A18:B18"/>
    <mergeCell ref="C18:D18"/>
    <mergeCell ref="B13:C13"/>
    <mergeCell ref="D13:F13"/>
    <mergeCell ref="B14:C14"/>
    <mergeCell ref="D14:F14"/>
    <mergeCell ref="B15:C15"/>
    <mergeCell ref="D15:F15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</sheetPr>
  <dimension ref="A1:I46"/>
  <sheetViews>
    <sheetView workbookViewId="0">
      <selection activeCell="A2" sqref="A2:I2"/>
    </sheetView>
  </sheetViews>
  <sheetFormatPr defaultColWidth="8.85546875" defaultRowHeight="12.75"/>
  <cols>
    <col min="1" max="1" width="36.28515625" customWidth="1"/>
    <col min="2" max="2" width="14.7109375" bestFit="1" customWidth="1"/>
    <col min="3" max="3" width="8.85546875" customWidth="1"/>
    <col min="4" max="4" width="9.7109375" customWidth="1"/>
    <col min="6" max="6" width="7.7109375" customWidth="1"/>
    <col min="7" max="7" width="17.28515625" customWidth="1"/>
    <col min="8" max="8" width="9.85546875" customWidth="1"/>
    <col min="9" max="9" width="17.7109375" customWidth="1"/>
  </cols>
  <sheetData>
    <row r="1" spans="1:9" ht="13.5" thickBot="1">
      <c r="A1" s="155"/>
      <c r="B1" s="155"/>
      <c r="C1" s="155"/>
      <c r="D1" s="155"/>
      <c r="E1" s="155"/>
      <c r="F1" s="155"/>
      <c r="G1" s="155"/>
      <c r="H1" s="155"/>
      <c r="I1" s="155"/>
    </row>
    <row r="2" spans="1:9" ht="13.5" thickBot="1">
      <c r="A2" s="156" t="s">
        <v>225</v>
      </c>
      <c r="B2" s="157"/>
      <c r="C2" s="157"/>
      <c r="D2" s="157"/>
      <c r="E2" s="157"/>
      <c r="F2" s="157"/>
      <c r="G2" s="157"/>
      <c r="H2" s="157"/>
      <c r="I2" s="158"/>
    </row>
    <row r="3" spans="1:9" ht="18">
      <c r="A3" s="159" t="s">
        <v>0</v>
      </c>
      <c r="B3" s="160"/>
      <c r="C3" s="160"/>
      <c r="D3" s="160"/>
      <c r="E3" s="160"/>
      <c r="F3" s="160"/>
      <c r="G3" s="160"/>
      <c r="H3" s="160"/>
      <c r="I3" s="161"/>
    </row>
    <row r="4" spans="1:9" ht="15" customHeight="1">
      <c r="A4" s="162" t="s">
        <v>37</v>
      </c>
      <c r="B4" s="163"/>
      <c r="C4" s="163"/>
      <c r="D4" s="163"/>
      <c r="E4" s="163"/>
      <c r="F4" s="163"/>
      <c r="G4" s="163"/>
      <c r="H4" s="163"/>
      <c r="I4" s="164"/>
    </row>
    <row r="5" spans="1:9" ht="13.5" thickBot="1">
      <c r="A5" s="165"/>
      <c r="B5" s="166"/>
      <c r="C5" s="166"/>
      <c r="D5" s="166"/>
      <c r="E5" s="166"/>
      <c r="F5" s="166"/>
      <c r="G5" s="166"/>
      <c r="H5" s="166"/>
      <c r="I5" s="167"/>
    </row>
    <row r="6" spans="1:9" ht="61.5" customHeight="1" thickBot="1">
      <c r="A6" s="152" t="s">
        <v>38</v>
      </c>
      <c r="B6" s="153"/>
      <c r="C6" s="153"/>
      <c r="D6" s="153"/>
      <c r="E6" s="153"/>
      <c r="F6" s="153"/>
      <c r="G6" s="153"/>
      <c r="H6" s="153"/>
      <c r="I6" s="154"/>
    </row>
    <row r="7" spans="1:9" ht="52.5" customHeight="1" thickBot="1">
      <c r="A7" s="1" t="s">
        <v>3</v>
      </c>
      <c r="B7" s="2" t="s">
        <v>22</v>
      </c>
      <c r="C7" s="3" t="s">
        <v>5</v>
      </c>
      <c r="D7" s="3" t="s">
        <v>6</v>
      </c>
      <c r="E7" s="3" t="s">
        <v>7</v>
      </c>
      <c r="F7" s="4" t="s">
        <v>8</v>
      </c>
      <c r="G7" s="3" t="s">
        <v>9</v>
      </c>
      <c r="H7" s="3" t="s">
        <v>10</v>
      </c>
      <c r="I7" s="5" t="s">
        <v>11</v>
      </c>
    </row>
    <row r="8" spans="1:9" ht="52.5" customHeight="1" thickBot="1">
      <c r="A8" s="6" t="s">
        <v>39</v>
      </c>
      <c r="B8" s="7" t="s">
        <v>28</v>
      </c>
      <c r="C8" s="8"/>
      <c r="D8" s="8"/>
      <c r="E8" s="9"/>
      <c r="F8" s="8"/>
      <c r="G8" s="22">
        <v>10400</v>
      </c>
      <c r="H8" s="9"/>
      <c r="I8" s="11">
        <f>SUM(G8*H8)</f>
        <v>0</v>
      </c>
    </row>
    <row r="9" spans="1:9" ht="52.5" customHeight="1" thickBot="1">
      <c r="A9" s="6" t="s">
        <v>40</v>
      </c>
      <c r="B9" s="7" t="s">
        <v>28</v>
      </c>
      <c r="C9" s="8"/>
      <c r="D9" s="8"/>
      <c r="E9" s="9"/>
      <c r="F9" s="8"/>
      <c r="G9" s="22">
        <v>32000</v>
      </c>
      <c r="H9" s="9"/>
      <c r="I9" s="11">
        <f t="shared" ref="I9:I12" si="0">SUM(G9*H9)</f>
        <v>0</v>
      </c>
    </row>
    <row r="10" spans="1:9" ht="52.5" customHeight="1" thickBot="1">
      <c r="A10" s="6" t="s">
        <v>41</v>
      </c>
      <c r="B10" s="7" t="s">
        <v>28</v>
      </c>
      <c r="C10" s="8"/>
      <c r="D10" s="8"/>
      <c r="E10" s="9"/>
      <c r="F10" s="8"/>
      <c r="G10" s="22">
        <v>38000</v>
      </c>
      <c r="H10" s="9"/>
      <c r="I10" s="11">
        <f t="shared" si="0"/>
        <v>0</v>
      </c>
    </row>
    <row r="11" spans="1:9" ht="52.5" customHeight="1" thickBot="1">
      <c r="A11" s="6" t="s">
        <v>42</v>
      </c>
      <c r="B11" s="7" t="s">
        <v>28</v>
      </c>
      <c r="C11" s="8"/>
      <c r="D11" s="8"/>
      <c r="E11" s="9"/>
      <c r="F11" s="8"/>
      <c r="G11" s="22">
        <v>28000</v>
      </c>
      <c r="H11" s="9"/>
      <c r="I11" s="11">
        <f t="shared" si="0"/>
        <v>0</v>
      </c>
    </row>
    <row r="12" spans="1:9" ht="52.5" customHeight="1">
      <c r="A12" s="6" t="s">
        <v>43</v>
      </c>
      <c r="B12" s="7" t="s">
        <v>28</v>
      </c>
      <c r="C12" s="8"/>
      <c r="D12" s="8"/>
      <c r="E12" s="9"/>
      <c r="F12" s="8"/>
      <c r="G12" s="22">
        <v>8600</v>
      </c>
      <c r="H12" s="9"/>
      <c r="I12" s="11">
        <f t="shared" si="0"/>
        <v>0</v>
      </c>
    </row>
    <row r="13" spans="1:9" ht="52.5" customHeight="1" thickBot="1"/>
    <row r="14" spans="1:9" ht="61.5" customHeight="1" thickBot="1">
      <c r="A14" s="152" t="s">
        <v>44</v>
      </c>
      <c r="B14" s="153"/>
      <c r="C14" s="153"/>
      <c r="D14" s="153"/>
      <c r="E14" s="153"/>
      <c r="F14" s="153"/>
      <c r="G14" s="153"/>
      <c r="H14" s="153"/>
      <c r="I14" s="154"/>
    </row>
    <row r="15" spans="1:9" ht="52.5" customHeight="1" thickBot="1">
      <c r="A15" s="1" t="s">
        <v>3</v>
      </c>
      <c r="B15" s="2" t="s">
        <v>45</v>
      </c>
      <c r="C15" s="3" t="s">
        <v>5</v>
      </c>
      <c r="D15" s="3" t="s">
        <v>6</v>
      </c>
      <c r="E15" s="3" t="s">
        <v>7</v>
      </c>
      <c r="F15" s="4" t="s">
        <v>8</v>
      </c>
      <c r="G15" s="3" t="s">
        <v>46</v>
      </c>
      <c r="H15" s="3" t="s">
        <v>47</v>
      </c>
      <c r="I15" s="5" t="s">
        <v>48</v>
      </c>
    </row>
    <row r="16" spans="1:9" ht="52.5" customHeight="1" thickBot="1">
      <c r="A16" s="6" t="s">
        <v>49</v>
      </c>
      <c r="B16" s="7" t="s">
        <v>50</v>
      </c>
      <c r="C16" s="8"/>
      <c r="D16" s="8"/>
      <c r="E16" s="9"/>
      <c r="F16" s="8"/>
      <c r="G16" s="9">
        <v>320</v>
      </c>
      <c r="H16" s="9"/>
      <c r="I16" s="11">
        <f>SUM(G16*H16)</f>
        <v>0</v>
      </c>
    </row>
    <row r="17" spans="1:9" ht="52.5" customHeight="1" thickBot="1">
      <c r="A17" s="6" t="s">
        <v>51</v>
      </c>
      <c r="B17" s="7" t="s">
        <v>50</v>
      </c>
      <c r="C17" s="8"/>
      <c r="D17" s="8"/>
      <c r="E17" s="9"/>
      <c r="F17" s="8"/>
      <c r="G17" s="9">
        <v>320</v>
      </c>
      <c r="H17" s="9"/>
      <c r="I17" s="11">
        <f t="shared" ref="I17:I22" si="1">SUM(G17*H17)</f>
        <v>0</v>
      </c>
    </row>
    <row r="18" spans="1:9" ht="52.5" customHeight="1" thickBot="1">
      <c r="A18" s="6" t="s">
        <v>52</v>
      </c>
      <c r="B18" s="7" t="s">
        <v>50</v>
      </c>
      <c r="C18" s="8"/>
      <c r="D18" s="8"/>
      <c r="E18" s="9"/>
      <c r="F18" s="8"/>
      <c r="G18" s="9">
        <v>800</v>
      </c>
      <c r="H18" s="9"/>
      <c r="I18" s="11">
        <f>SUM(G18*H18)</f>
        <v>0</v>
      </c>
    </row>
    <row r="19" spans="1:9" ht="52.5" customHeight="1" thickBot="1">
      <c r="A19" s="6" t="s">
        <v>53</v>
      </c>
      <c r="B19" s="7" t="s">
        <v>50</v>
      </c>
      <c r="C19" s="8"/>
      <c r="D19" s="8"/>
      <c r="E19" s="9"/>
      <c r="F19" s="8"/>
      <c r="G19" s="22">
        <v>3200</v>
      </c>
      <c r="H19" s="9"/>
      <c r="I19" s="11">
        <f t="shared" si="1"/>
        <v>0</v>
      </c>
    </row>
    <row r="20" spans="1:9" ht="52.5" customHeight="1" thickBot="1">
      <c r="A20" s="6" t="s">
        <v>54</v>
      </c>
      <c r="B20" s="7" t="s">
        <v>50</v>
      </c>
      <c r="C20" s="8"/>
      <c r="D20" s="8"/>
      <c r="E20" s="9"/>
      <c r="F20" s="8"/>
      <c r="G20" s="22">
        <v>12800</v>
      </c>
      <c r="H20" s="9"/>
      <c r="I20" s="11">
        <f t="shared" si="1"/>
        <v>0</v>
      </c>
    </row>
    <row r="21" spans="1:9" ht="52.5" customHeight="1" thickBot="1">
      <c r="A21" s="6" t="s">
        <v>55</v>
      </c>
      <c r="B21" s="7" t="s">
        <v>50</v>
      </c>
      <c r="C21" s="8"/>
      <c r="D21" s="8"/>
      <c r="E21" s="9"/>
      <c r="F21" s="8"/>
      <c r="G21" s="22">
        <v>12800</v>
      </c>
      <c r="H21" s="9"/>
      <c r="I21" s="11">
        <f t="shared" si="1"/>
        <v>0</v>
      </c>
    </row>
    <row r="22" spans="1:9" ht="52.5" customHeight="1">
      <c r="A22" s="6" t="s">
        <v>56</v>
      </c>
      <c r="B22" s="7" t="s">
        <v>50</v>
      </c>
      <c r="C22" s="8"/>
      <c r="D22" s="8"/>
      <c r="E22" s="9"/>
      <c r="F22" s="8"/>
      <c r="G22" s="22">
        <v>14600</v>
      </c>
      <c r="H22" s="9"/>
      <c r="I22" s="11">
        <f t="shared" si="1"/>
        <v>0</v>
      </c>
    </row>
    <row r="23" spans="1:9" ht="52.5" customHeight="1" thickBot="1"/>
    <row r="24" spans="1:9" ht="52.5" customHeight="1" thickBot="1">
      <c r="A24" s="152" t="s">
        <v>57</v>
      </c>
      <c r="B24" s="153"/>
      <c r="C24" s="153"/>
      <c r="D24" s="153"/>
      <c r="E24" s="153"/>
      <c r="F24" s="153"/>
      <c r="G24" s="153"/>
      <c r="H24" s="153"/>
      <c r="I24" s="154"/>
    </row>
    <row r="25" spans="1:9" ht="52.5" customHeight="1" thickBot="1">
      <c r="A25" s="1" t="s">
        <v>3</v>
      </c>
      <c r="B25" s="2" t="s">
        <v>58</v>
      </c>
      <c r="C25" s="3" t="s">
        <v>5</v>
      </c>
      <c r="D25" s="3" t="s">
        <v>6</v>
      </c>
      <c r="E25" s="3" t="s">
        <v>7</v>
      </c>
      <c r="F25" s="4" t="s">
        <v>8</v>
      </c>
      <c r="G25" s="3" t="s">
        <v>59</v>
      </c>
      <c r="H25" s="3" t="s">
        <v>60</v>
      </c>
      <c r="I25" s="5" t="s">
        <v>61</v>
      </c>
    </row>
    <row r="26" spans="1:9" ht="52.5" customHeight="1" thickBot="1">
      <c r="A26" s="6" t="s">
        <v>62</v>
      </c>
      <c r="B26" s="7" t="s">
        <v>28</v>
      </c>
      <c r="C26" s="8"/>
      <c r="D26" s="8"/>
      <c r="E26" s="9"/>
      <c r="F26" s="8"/>
      <c r="G26" s="22">
        <v>1400</v>
      </c>
      <c r="H26" s="9"/>
      <c r="I26" s="11">
        <f>SUM(G26*H26)</f>
        <v>0</v>
      </c>
    </row>
    <row r="27" spans="1:9" ht="52.5" customHeight="1" thickBot="1">
      <c r="A27" s="6" t="s">
        <v>63</v>
      </c>
      <c r="B27" s="7" t="s">
        <v>28</v>
      </c>
      <c r="C27" s="8"/>
      <c r="D27" s="8"/>
      <c r="E27" s="9"/>
      <c r="F27" s="8"/>
      <c r="G27" s="22">
        <v>40600</v>
      </c>
      <c r="H27" s="9"/>
      <c r="I27" s="11">
        <f>SUM(G27*H27)</f>
        <v>0</v>
      </c>
    </row>
    <row r="28" spans="1:9" ht="52.5" customHeight="1">
      <c r="A28" s="6" t="s">
        <v>64</v>
      </c>
      <c r="B28" s="7" t="s">
        <v>28</v>
      </c>
      <c r="C28" s="8"/>
      <c r="D28" s="8"/>
      <c r="E28" s="9"/>
      <c r="F28" s="8"/>
      <c r="G28" s="22">
        <v>20800</v>
      </c>
      <c r="H28" s="9"/>
      <c r="I28" s="11">
        <f t="shared" ref="I28" si="2">SUM(G28*H28)</f>
        <v>0</v>
      </c>
    </row>
    <row r="29" spans="1:9" ht="13.5" thickBot="1">
      <c r="A29" s="12"/>
      <c r="B29" s="13"/>
      <c r="C29" s="13"/>
      <c r="D29" s="13"/>
      <c r="E29" s="13"/>
      <c r="F29" s="13"/>
      <c r="G29" s="14"/>
      <c r="H29" s="13"/>
      <c r="I29" s="15"/>
    </row>
    <row r="30" spans="1:9" ht="13.5" thickBot="1">
      <c r="A30" s="16" t="s">
        <v>14</v>
      </c>
      <c r="B30" s="137" t="s">
        <v>15</v>
      </c>
      <c r="C30" s="138"/>
      <c r="D30" s="139">
        <f>SUM(I8:I12)+SUM(I16:I22)+SUM(I26:I28)</f>
        <v>0</v>
      </c>
      <c r="E30" s="140"/>
      <c r="F30" s="141"/>
      <c r="G30" s="13"/>
      <c r="H30" s="13"/>
      <c r="I30" s="15"/>
    </row>
    <row r="31" spans="1:9" ht="13.5" thickBot="1">
      <c r="A31" s="17"/>
      <c r="B31" s="142" t="s">
        <v>16</v>
      </c>
      <c r="C31" s="143"/>
      <c r="D31" s="144">
        <f>D32-D30</f>
        <v>0</v>
      </c>
      <c r="E31" s="145"/>
      <c r="F31" s="146"/>
      <c r="G31" s="13"/>
      <c r="H31" s="13"/>
      <c r="I31" s="15"/>
    </row>
    <row r="32" spans="1:9" ht="13.5" thickBot="1">
      <c r="A32" s="18"/>
      <c r="B32" s="147" t="s">
        <v>17</v>
      </c>
      <c r="C32" s="148"/>
      <c r="D32" s="149">
        <f>D30*1.21</f>
        <v>0</v>
      </c>
      <c r="E32" s="150"/>
      <c r="F32" s="151"/>
      <c r="G32" s="13"/>
      <c r="H32" s="13"/>
      <c r="I32" s="15"/>
    </row>
    <row r="33" spans="1:9" ht="13.5" thickBot="1">
      <c r="A33" s="19"/>
      <c r="B33" s="20"/>
      <c r="C33" s="20"/>
      <c r="D33" s="20"/>
      <c r="E33" s="20"/>
      <c r="F33" s="20"/>
      <c r="G33" s="20"/>
      <c r="H33" s="20"/>
      <c r="I33" s="21"/>
    </row>
    <row r="35" spans="1:9">
      <c r="A35" s="135" t="s">
        <v>18</v>
      </c>
      <c r="B35" s="135"/>
      <c r="C35" s="136">
        <v>4800000</v>
      </c>
      <c r="D35" s="136"/>
    </row>
    <row r="37" spans="1:9">
      <c r="A37" s="23" t="s">
        <v>65</v>
      </c>
    </row>
    <row r="38" spans="1:9">
      <c r="A38" t="s">
        <v>66</v>
      </c>
    </row>
    <row r="39" spans="1:9">
      <c r="A39" t="s">
        <v>67</v>
      </c>
    </row>
    <row r="41" spans="1:9">
      <c r="A41" s="23" t="s">
        <v>68</v>
      </c>
    </row>
    <row r="42" spans="1:9">
      <c r="A42" t="s">
        <v>69</v>
      </c>
    </row>
    <row r="44" spans="1:9">
      <c r="A44" s="23" t="s">
        <v>70</v>
      </c>
    </row>
    <row r="45" spans="1:9">
      <c r="A45" t="s">
        <v>71</v>
      </c>
    </row>
    <row r="46" spans="1:9">
      <c r="A46" t="s">
        <v>72</v>
      </c>
    </row>
  </sheetData>
  <mergeCells count="16">
    <mergeCell ref="A6:I6"/>
    <mergeCell ref="A1:I1"/>
    <mergeCell ref="A2:I2"/>
    <mergeCell ref="A3:I3"/>
    <mergeCell ref="A4:I4"/>
    <mergeCell ref="A5:I5"/>
    <mergeCell ref="B32:C32"/>
    <mergeCell ref="D32:F32"/>
    <mergeCell ref="A35:B35"/>
    <mergeCell ref="C35:D35"/>
    <mergeCell ref="A14:I14"/>
    <mergeCell ref="A24:I24"/>
    <mergeCell ref="B30:C30"/>
    <mergeCell ref="D30:F30"/>
    <mergeCell ref="B31:C31"/>
    <mergeCell ref="D31:F31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50"/>
  </sheetPr>
  <dimension ref="A1:I66"/>
  <sheetViews>
    <sheetView workbookViewId="0">
      <selection activeCell="A2" sqref="A2:I2"/>
    </sheetView>
  </sheetViews>
  <sheetFormatPr defaultColWidth="8.85546875" defaultRowHeight="12.75"/>
  <cols>
    <col min="1" max="1" width="36.28515625" customWidth="1"/>
    <col min="2" max="2" width="13.85546875" customWidth="1"/>
    <col min="3" max="3" width="8.85546875" customWidth="1"/>
    <col min="4" max="4" width="9.7109375" customWidth="1"/>
    <col min="6" max="6" width="7.7109375" customWidth="1"/>
    <col min="7" max="7" width="17.28515625" customWidth="1"/>
    <col min="8" max="8" width="9.85546875" customWidth="1"/>
    <col min="9" max="9" width="17.7109375" customWidth="1"/>
  </cols>
  <sheetData>
    <row r="1" spans="1:9" ht="13.5" thickBot="1">
      <c r="A1" s="155"/>
      <c r="B1" s="155"/>
      <c r="C1" s="155"/>
      <c r="D1" s="155"/>
      <c r="E1" s="155"/>
      <c r="F1" s="155"/>
      <c r="G1" s="155"/>
      <c r="H1" s="155"/>
      <c r="I1" s="155"/>
    </row>
    <row r="2" spans="1:9" ht="13.5" thickBot="1">
      <c r="A2" s="156" t="s">
        <v>226</v>
      </c>
      <c r="B2" s="157"/>
      <c r="C2" s="157"/>
      <c r="D2" s="157"/>
      <c r="E2" s="157"/>
      <c r="F2" s="157"/>
      <c r="G2" s="157"/>
      <c r="H2" s="157"/>
      <c r="I2" s="158"/>
    </row>
    <row r="3" spans="1:9" ht="18">
      <c r="A3" s="159" t="s">
        <v>0</v>
      </c>
      <c r="B3" s="160"/>
      <c r="C3" s="160"/>
      <c r="D3" s="160"/>
      <c r="E3" s="160"/>
      <c r="F3" s="160"/>
      <c r="G3" s="160"/>
      <c r="H3" s="160"/>
      <c r="I3" s="161"/>
    </row>
    <row r="4" spans="1:9" ht="15" customHeight="1">
      <c r="A4" s="162" t="s">
        <v>73</v>
      </c>
      <c r="B4" s="163"/>
      <c r="C4" s="163"/>
      <c r="D4" s="163"/>
      <c r="E4" s="163"/>
      <c r="F4" s="163"/>
      <c r="G4" s="163"/>
      <c r="H4" s="163"/>
      <c r="I4" s="164"/>
    </row>
    <row r="5" spans="1:9" ht="13.5" thickBot="1">
      <c r="A5" s="165"/>
      <c r="B5" s="166"/>
      <c r="C5" s="166"/>
      <c r="D5" s="166"/>
      <c r="E5" s="166"/>
      <c r="F5" s="166"/>
      <c r="G5" s="166"/>
      <c r="H5" s="166"/>
      <c r="I5" s="167"/>
    </row>
    <row r="6" spans="1:9" ht="23.25" customHeight="1" thickBot="1">
      <c r="A6" s="171" t="s">
        <v>74</v>
      </c>
      <c r="B6" s="172"/>
      <c r="C6" s="172"/>
      <c r="D6" s="172"/>
      <c r="E6" s="172"/>
      <c r="F6" s="172"/>
      <c r="G6" s="172"/>
      <c r="H6" s="172"/>
      <c r="I6" s="173"/>
    </row>
    <row r="7" spans="1:9" ht="48.75" thickBot="1">
      <c r="A7" s="1" t="s">
        <v>3</v>
      </c>
      <c r="B7" s="2" t="s">
        <v>58</v>
      </c>
      <c r="C7" s="3" t="s">
        <v>5</v>
      </c>
      <c r="D7" s="3" t="s">
        <v>6</v>
      </c>
      <c r="E7" s="3" t="s">
        <v>7</v>
      </c>
      <c r="F7" s="4" t="s">
        <v>8</v>
      </c>
      <c r="G7" s="3" t="s">
        <v>9</v>
      </c>
      <c r="H7" s="3" t="s">
        <v>10</v>
      </c>
      <c r="I7" s="5" t="s">
        <v>11</v>
      </c>
    </row>
    <row r="8" spans="1:9" ht="22.5" customHeight="1">
      <c r="A8" s="24" t="s">
        <v>75</v>
      </c>
      <c r="B8" s="25" t="s">
        <v>28</v>
      </c>
      <c r="C8" s="8"/>
      <c r="D8" s="8"/>
      <c r="E8" s="9"/>
      <c r="F8" s="8"/>
      <c r="G8" s="22">
        <v>46000</v>
      </c>
      <c r="H8" s="9"/>
      <c r="I8" s="11">
        <f>SUM(G8*H8)</f>
        <v>0</v>
      </c>
    </row>
    <row r="9" spans="1:9" ht="22.5" customHeight="1">
      <c r="A9" s="26" t="s">
        <v>76</v>
      </c>
      <c r="B9" s="27" t="s">
        <v>28</v>
      </c>
      <c r="C9" s="28"/>
      <c r="D9" s="28"/>
      <c r="E9" s="29"/>
      <c r="F9" s="28"/>
      <c r="G9" s="30">
        <v>75000</v>
      </c>
      <c r="H9" s="29"/>
      <c r="I9" s="31">
        <f t="shared" ref="I9:I15" si="0">SUM(G9*H9)</f>
        <v>0</v>
      </c>
    </row>
    <row r="10" spans="1:9" ht="22.5" customHeight="1">
      <c r="A10" s="26" t="s">
        <v>77</v>
      </c>
      <c r="B10" s="27" t="s">
        <v>28</v>
      </c>
      <c r="C10" s="28"/>
      <c r="D10" s="28"/>
      <c r="E10" s="29"/>
      <c r="F10" s="28"/>
      <c r="G10" s="30">
        <v>100000</v>
      </c>
      <c r="H10" s="29"/>
      <c r="I10" s="31">
        <f t="shared" si="0"/>
        <v>0</v>
      </c>
    </row>
    <row r="11" spans="1:9" ht="22.5" customHeight="1">
      <c r="A11" s="26" t="s">
        <v>78</v>
      </c>
      <c r="B11" s="27" t="s">
        <v>28</v>
      </c>
      <c r="C11" s="28"/>
      <c r="D11" s="28"/>
      <c r="E11" s="29"/>
      <c r="F11" s="28"/>
      <c r="G11" s="30">
        <v>67000</v>
      </c>
      <c r="H11" s="29"/>
      <c r="I11" s="31">
        <f t="shared" si="0"/>
        <v>0</v>
      </c>
    </row>
    <row r="12" spans="1:9" ht="22.5" customHeight="1">
      <c r="A12" s="26" t="s">
        <v>79</v>
      </c>
      <c r="B12" s="27" t="s">
        <v>28</v>
      </c>
      <c r="C12" s="28"/>
      <c r="D12" s="28"/>
      <c r="E12" s="29"/>
      <c r="F12" s="28"/>
      <c r="G12" s="30">
        <v>6000</v>
      </c>
      <c r="H12" s="29"/>
      <c r="I12" s="31">
        <f t="shared" si="0"/>
        <v>0</v>
      </c>
    </row>
    <row r="13" spans="1:9" ht="22.5" customHeight="1">
      <c r="A13" s="26" t="s">
        <v>80</v>
      </c>
      <c r="B13" s="27" t="s">
        <v>28</v>
      </c>
      <c r="C13" s="28"/>
      <c r="D13" s="28"/>
      <c r="E13" s="29"/>
      <c r="F13" s="28"/>
      <c r="G13" s="30">
        <v>3700</v>
      </c>
      <c r="H13" s="29"/>
      <c r="I13" s="31">
        <f t="shared" si="0"/>
        <v>0</v>
      </c>
    </row>
    <row r="14" spans="1:9" ht="22.5" customHeight="1">
      <c r="A14" s="26" t="s">
        <v>81</v>
      </c>
      <c r="B14" s="27" t="s">
        <v>28</v>
      </c>
      <c r="C14" s="28"/>
      <c r="D14" s="28"/>
      <c r="E14" s="29"/>
      <c r="F14" s="28"/>
      <c r="G14" s="30">
        <v>2700</v>
      </c>
      <c r="H14" s="29"/>
      <c r="I14" s="31">
        <f t="shared" si="0"/>
        <v>0</v>
      </c>
    </row>
    <row r="15" spans="1:9" ht="22.5" customHeight="1" thickBot="1">
      <c r="A15" s="32" t="s">
        <v>82</v>
      </c>
      <c r="B15" s="33" t="s">
        <v>28</v>
      </c>
      <c r="C15" s="34"/>
      <c r="D15" s="34"/>
      <c r="E15" s="35"/>
      <c r="F15" s="34"/>
      <c r="G15" s="36">
        <v>400</v>
      </c>
      <c r="H15" s="35"/>
      <c r="I15" s="37">
        <f t="shared" si="0"/>
        <v>0</v>
      </c>
    </row>
    <row r="16" spans="1:9" ht="25.5" customHeight="1" thickBot="1">
      <c r="A16" s="168" t="s">
        <v>83</v>
      </c>
      <c r="B16" s="169"/>
      <c r="C16" s="169"/>
      <c r="D16" s="169"/>
      <c r="E16" s="169"/>
      <c r="F16" s="169"/>
      <c r="G16" s="169"/>
      <c r="H16" s="169"/>
      <c r="I16" s="170"/>
    </row>
    <row r="17" spans="1:9" ht="52.5" customHeight="1" thickBot="1">
      <c r="A17" s="1" t="s">
        <v>3</v>
      </c>
      <c r="B17" s="2" t="s">
        <v>58</v>
      </c>
      <c r="C17" s="3" t="s">
        <v>5</v>
      </c>
      <c r="D17" s="3" t="s">
        <v>6</v>
      </c>
      <c r="E17" s="3" t="s">
        <v>7</v>
      </c>
      <c r="F17" s="4" t="s">
        <v>8</v>
      </c>
      <c r="G17" s="3" t="s">
        <v>9</v>
      </c>
      <c r="H17" s="3" t="s">
        <v>10</v>
      </c>
      <c r="I17" s="5" t="s">
        <v>11</v>
      </c>
    </row>
    <row r="18" spans="1:9" ht="21.75" customHeight="1" thickBot="1">
      <c r="A18" s="6" t="s">
        <v>75</v>
      </c>
      <c r="B18" s="7" t="s">
        <v>28</v>
      </c>
      <c r="C18" s="8"/>
      <c r="D18" s="8"/>
      <c r="E18" s="9"/>
      <c r="F18" s="8"/>
      <c r="G18" s="9">
        <v>800</v>
      </c>
      <c r="H18" s="9"/>
      <c r="I18" s="11">
        <f>SUM(G18*H18)</f>
        <v>0</v>
      </c>
    </row>
    <row r="19" spans="1:9" ht="21.75" customHeight="1" thickBot="1">
      <c r="A19" s="6" t="s">
        <v>76</v>
      </c>
      <c r="B19" s="7" t="s">
        <v>28</v>
      </c>
      <c r="C19" s="8"/>
      <c r="D19" s="8"/>
      <c r="E19" s="9"/>
      <c r="F19" s="8"/>
      <c r="G19" s="9">
        <v>900</v>
      </c>
      <c r="H19" s="9"/>
      <c r="I19" s="11">
        <f t="shared" ref="I19:I22" si="1">SUM(G19*H19)</f>
        <v>0</v>
      </c>
    </row>
    <row r="20" spans="1:9" ht="21.75" customHeight="1" thickBot="1">
      <c r="A20" s="6" t="s">
        <v>77</v>
      </c>
      <c r="B20" s="7" t="s">
        <v>28</v>
      </c>
      <c r="C20" s="8"/>
      <c r="D20" s="8"/>
      <c r="E20" s="9"/>
      <c r="F20" s="8"/>
      <c r="G20" s="9">
        <v>1500</v>
      </c>
      <c r="H20" s="9"/>
      <c r="I20" s="11">
        <f t="shared" si="1"/>
        <v>0</v>
      </c>
    </row>
    <row r="21" spans="1:9" ht="21.75" customHeight="1" thickBot="1">
      <c r="A21" s="6" t="s">
        <v>78</v>
      </c>
      <c r="B21" s="7" t="s">
        <v>28</v>
      </c>
      <c r="C21" s="8"/>
      <c r="D21" s="8"/>
      <c r="E21" s="9"/>
      <c r="F21" s="8"/>
      <c r="G21" s="9">
        <v>800</v>
      </c>
      <c r="H21" s="9"/>
      <c r="I21" s="11">
        <f t="shared" si="1"/>
        <v>0</v>
      </c>
    </row>
    <row r="22" spans="1:9" ht="21.75" customHeight="1" thickBot="1">
      <c r="A22" s="6" t="s">
        <v>79</v>
      </c>
      <c r="B22" s="7" t="s">
        <v>28</v>
      </c>
      <c r="C22" s="8"/>
      <c r="D22" s="8"/>
      <c r="E22" s="9"/>
      <c r="F22" s="8"/>
      <c r="G22" s="9">
        <v>200</v>
      </c>
      <c r="H22" s="9"/>
      <c r="I22" s="11">
        <f t="shared" si="1"/>
        <v>0</v>
      </c>
    </row>
    <row r="23" spans="1:9" ht="26.25" customHeight="1" thickBot="1">
      <c r="A23" s="152" t="s">
        <v>84</v>
      </c>
      <c r="B23" s="153"/>
      <c r="C23" s="153"/>
      <c r="D23" s="153"/>
      <c r="E23" s="153"/>
      <c r="F23" s="153"/>
      <c r="G23" s="153"/>
      <c r="H23" s="153"/>
      <c r="I23" s="154"/>
    </row>
    <row r="24" spans="1:9" ht="52.5" customHeight="1" thickBot="1">
      <c r="A24" s="38" t="s">
        <v>3</v>
      </c>
      <c r="B24" s="39" t="s">
        <v>45</v>
      </c>
      <c r="C24" s="40" t="s">
        <v>85</v>
      </c>
      <c r="D24" s="40" t="s">
        <v>6</v>
      </c>
      <c r="E24" s="40" t="s">
        <v>7</v>
      </c>
      <c r="F24" s="41" t="s">
        <v>8</v>
      </c>
      <c r="G24" s="40" t="s">
        <v>46</v>
      </c>
      <c r="H24" s="40" t="s">
        <v>47</v>
      </c>
      <c r="I24" s="42" t="s">
        <v>48</v>
      </c>
    </row>
    <row r="25" spans="1:9" ht="24.75" customHeight="1">
      <c r="A25" s="6" t="s">
        <v>86</v>
      </c>
      <c r="B25" s="7" t="s">
        <v>50</v>
      </c>
      <c r="C25" s="8"/>
      <c r="D25" s="8"/>
      <c r="E25" s="9"/>
      <c r="F25" s="8"/>
      <c r="G25" s="9">
        <v>7200</v>
      </c>
      <c r="H25" s="9"/>
      <c r="I25" s="11">
        <f>SUM(G25*H25)</f>
        <v>0</v>
      </c>
    </row>
    <row r="26" spans="1:9" ht="24.75" customHeight="1">
      <c r="A26" s="43" t="s">
        <v>87</v>
      </c>
      <c r="B26" s="44" t="s">
        <v>50</v>
      </c>
      <c r="C26" s="28"/>
      <c r="D26" s="28"/>
      <c r="E26" s="29"/>
      <c r="F26" s="28"/>
      <c r="G26" s="29">
        <v>67200</v>
      </c>
      <c r="H26" s="29"/>
      <c r="I26" s="31">
        <f t="shared" ref="I26:I34" si="2">SUM(G26*H26)</f>
        <v>0</v>
      </c>
    </row>
    <row r="27" spans="1:9" ht="24.75" customHeight="1">
      <c r="A27" s="43" t="s">
        <v>88</v>
      </c>
      <c r="B27" s="44" t="s">
        <v>50</v>
      </c>
      <c r="C27" s="28"/>
      <c r="D27" s="28"/>
      <c r="E27" s="29"/>
      <c r="F27" s="28"/>
      <c r="G27" s="29">
        <v>38000</v>
      </c>
      <c r="H27" s="29"/>
      <c r="I27" s="31">
        <f t="shared" si="2"/>
        <v>0</v>
      </c>
    </row>
    <row r="28" spans="1:9" ht="24.75" customHeight="1">
      <c r="A28" s="43" t="s">
        <v>89</v>
      </c>
      <c r="B28" s="44" t="s">
        <v>50</v>
      </c>
      <c r="C28" s="28"/>
      <c r="D28" s="28"/>
      <c r="E28" s="29"/>
      <c r="F28" s="28"/>
      <c r="G28" s="29">
        <v>21000</v>
      </c>
      <c r="H28" s="29"/>
      <c r="I28" s="31">
        <f t="shared" si="2"/>
        <v>0</v>
      </c>
    </row>
    <row r="29" spans="1:9" ht="24.75" customHeight="1">
      <c r="A29" s="43" t="s">
        <v>90</v>
      </c>
      <c r="B29" s="44" t="s">
        <v>50</v>
      </c>
      <c r="C29" s="28"/>
      <c r="D29" s="28"/>
      <c r="E29" s="29"/>
      <c r="F29" s="28"/>
      <c r="G29" s="29">
        <v>55000</v>
      </c>
      <c r="H29" s="29"/>
      <c r="I29" s="31">
        <f t="shared" si="2"/>
        <v>0</v>
      </c>
    </row>
    <row r="30" spans="1:9" ht="24.75" customHeight="1">
      <c r="A30" s="43" t="s">
        <v>91</v>
      </c>
      <c r="B30" s="44" t="s">
        <v>50</v>
      </c>
      <c r="C30" s="28"/>
      <c r="D30" s="28"/>
      <c r="E30" s="29"/>
      <c r="F30" s="28"/>
      <c r="G30" s="29">
        <v>11200</v>
      </c>
      <c r="H30" s="29"/>
      <c r="I30" s="31">
        <f t="shared" si="2"/>
        <v>0</v>
      </c>
    </row>
    <row r="31" spans="1:9" ht="24.75" customHeight="1">
      <c r="A31" s="43" t="s">
        <v>92</v>
      </c>
      <c r="B31" s="44" t="s">
        <v>50</v>
      </c>
      <c r="C31" s="28"/>
      <c r="D31" s="28"/>
      <c r="E31" s="29"/>
      <c r="F31" s="28"/>
      <c r="G31" s="29">
        <v>15000</v>
      </c>
      <c r="H31" s="29"/>
      <c r="I31" s="31">
        <f t="shared" si="2"/>
        <v>0</v>
      </c>
    </row>
    <row r="32" spans="1:9" ht="24.75" customHeight="1">
      <c r="A32" s="43" t="s">
        <v>93</v>
      </c>
      <c r="B32" s="44" t="s">
        <v>50</v>
      </c>
      <c r="C32" s="28"/>
      <c r="D32" s="28"/>
      <c r="E32" s="29"/>
      <c r="F32" s="28"/>
      <c r="G32" s="29">
        <v>2700</v>
      </c>
      <c r="H32" s="29"/>
      <c r="I32" s="31">
        <f t="shared" si="2"/>
        <v>0</v>
      </c>
    </row>
    <row r="33" spans="1:9" ht="24.75" customHeight="1">
      <c r="A33" s="43" t="s">
        <v>94</v>
      </c>
      <c r="B33" s="44" t="s">
        <v>50</v>
      </c>
      <c r="C33" s="28"/>
      <c r="D33" s="28"/>
      <c r="E33" s="29"/>
      <c r="F33" s="28"/>
      <c r="G33" s="29">
        <v>1100</v>
      </c>
      <c r="H33" s="29"/>
      <c r="I33" s="31">
        <f t="shared" si="2"/>
        <v>0</v>
      </c>
    </row>
    <row r="34" spans="1:9" ht="24.75" customHeight="1" thickBot="1">
      <c r="A34" s="45" t="s">
        <v>95</v>
      </c>
      <c r="B34" s="46" t="s">
        <v>50</v>
      </c>
      <c r="C34" s="34"/>
      <c r="D34" s="34"/>
      <c r="E34" s="35"/>
      <c r="F34" s="34"/>
      <c r="G34" s="35">
        <v>2700</v>
      </c>
      <c r="H34" s="35"/>
      <c r="I34" s="37">
        <f t="shared" si="2"/>
        <v>0</v>
      </c>
    </row>
    <row r="35" spans="1:9" ht="52.5" customHeight="1" thickBot="1">
      <c r="A35" s="47"/>
    </row>
    <row r="36" spans="1:9" ht="29.25" customHeight="1" thickBot="1">
      <c r="A36" s="152" t="s">
        <v>96</v>
      </c>
      <c r="B36" s="153"/>
      <c r="C36" s="153"/>
      <c r="D36" s="153"/>
      <c r="E36" s="153"/>
      <c r="F36" s="153"/>
      <c r="G36" s="153"/>
      <c r="H36" s="153"/>
      <c r="I36" s="154"/>
    </row>
    <row r="37" spans="1:9" ht="52.5" customHeight="1" thickBot="1">
      <c r="A37" s="38" t="s">
        <v>3</v>
      </c>
      <c r="B37" s="39" t="s">
        <v>58</v>
      </c>
      <c r="C37" s="40" t="s">
        <v>5</v>
      </c>
      <c r="D37" s="40" t="s">
        <v>6</v>
      </c>
      <c r="E37" s="40" t="s">
        <v>7</v>
      </c>
      <c r="F37" s="41" t="s">
        <v>8</v>
      </c>
      <c r="G37" s="40" t="s">
        <v>9</v>
      </c>
      <c r="H37" s="40" t="s">
        <v>10</v>
      </c>
      <c r="I37" s="42" t="s">
        <v>11</v>
      </c>
    </row>
    <row r="38" spans="1:9" ht="26.25" customHeight="1">
      <c r="A38" s="48" t="s">
        <v>97</v>
      </c>
      <c r="B38" s="49" t="s">
        <v>28</v>
      </c>
      <c r="C38" s="50"/>
      <c r="D38" s="50"/>
      <c r="E38" s="51"/>
      <c r="F38" s="50"/>
      <c r="G38" s="10">
        <v>1700</v>
      </c>
      <c r="H38" s="51"/>
      <c r="I38" s="52">
        <f>G38*H38</f>
        <v>0</v>
      </c>
    </row>
    <row r="39" spans="1:9" ht="26.25" customHeight="1">
      <c r="A39" s="53" t="s">
        <v>98</v>
      </c>
      <c r="B39" s="54" t="s">
        <v>28</v>
      </c>
      <c r="C39" s="55"/>
      <c r="D39" s="55"/>
      <c r="E39" s="56"/>
      <c r="F39" s="55"/>
      <c r="G39" s="57">
        <v>15200</v>
      </c>
      <c r="H39" s="56"/>
      <c r="I39" s="58">
        <f t="shared" ref="I39:I42" si="3">G39*H39</f>
        <v>0</v>
      </c>
    </row>
    <row r="40" spans="1:9" ht="26.25" customHeight="1">
      <c r="A40" s="53" t="s">
        <v>99</v>
      </c>
      <c r="B40" s="54" t="s">
        <v>28</v>
      </c>
      <c r="C40" s="55"/>
      <c r="D40" s="55"/>
      <c r="E40" s="56"/>
      <c r="F40" s="55"/>
      <c r="G40" s="57">
        <v>8000</v>
      </c>
      <c r="H40" s="56"/>
      <c r="I40" s="58">
        <f t="shared" si="3"/>
        <v>0</v>
      </c>
    </row>
    <row r="41" spans="1:9" ht="26.25" customHeight="1">
      <c r="A41" s="53" t="s">
        <v>100</v>
      </c>
      <c r="B41" s="54" t="s">
        <v>28</v>
      </c>
      <c r="C41" s="55"/>
      <c r="D41" s="55"/>
      <c r="E41" s="56"/>
      <c r="F41" s="55"/>
      <c r="G41" s="57">
        <v>4000</v>
      </c>
      <c r="H41" s="56"/>
      <c r="I41" s="58">
        <f t="shared" si="3"/>
        <v>0</v>
      </c>
    </row>
    <row r="42" spans="1:9" ht="26.25" customHeight="1" thickBot="1">
      <c r="A42" s="59" t="s">
        <v>101</v>
      </c>
      <c r="B42" s="60" t="s">
        <v>28</v>
      </c>
      <c r="C42" s="61"/>
      <c r="D42" s="61"/>
      <c r="E42" s="62"/>
      <c r="F42" s="61"/>
      <c r="G42" s="63">
        <v>1800</v>
      </c>
      <c r="H42" s="62"/>
      <c r="I42" s="64">
        <f t="shared" si="3"/>
        <v>0</v>
      </c>
    </row>
    <row r="43" spans="1:9" ht="13.5" thickBot="1">
      <c r="A43" s="12"/>
      <c r="B43" s="13"/>
      <c r="C43" s="13"/>
      <c r="D43" s="13"/>
      <c r="E43" s="13"/>
      <c r="F43" s="13"/>
      <c r="G43" s="14"/>
      <c r="H43" s="13"/>
      <c r="I43" s="15"/>
    </row>
    <row r="44" spans="1:9" ht="13.5" thickBot="1">
      <c r="A44" s="16" t="s">
        <v>14</v>
      </c>
      <c r="B44" s="137" t="s">
        <v>15</v>
      </c>
      <c r="C44" s="138"/>
      <c r="D44" s="139">
        <f>SUM(I38:I42)+SUM(I25:I35)+SUM(I18:I22)+SUM(I8:I15)</f>
        <v>0</v>
      </c>
      <c r="E44" s="140"/>
      <c r="F44" s="141"/>
      <c r="G44" s="13"/>
      <c r="H44" s="13"/>
      <c r="I44" s="15"/>
    </row>
    <row r="45" spans="1:9" ht="13.5" thickBot="1">
      <c r="A45" s="17"/>
      <c r="B45" s="142" t="s">
        <v>16</v>
      </c>
      <c r="C45" s="143"/>
      <c r="D45" s="144">
        <f>D46-D44</f>
        <v>0</v>
      </c>
      <c r="E45" s="145"/>
      <c r="F45" s="146"/>
      <c r="G45" s="13"/>
      <c r="H45" s="13"/>
      <c r="I45" s="15"/>
    </row>
    <row r="46" spans="1:9" ht="13.5" thickBot="1">
      <c r="A46" s="18"/>
      <c r="B46" s="147" t="s">
        <v>17</v>
      </c>
      <c r="C46" s="148"/>
      <c r="D46" s="149">
        <f>D44*1.21</f>
        <v>0</v>
      </c>
      <c r="E46" s="150"/>
      <c r="F46" s="151"/>
      <c r="G46" s="13"/>
      <c r="H46" s="13"/>
      <c r="I46" s="15"/>
    </row>
    <row r="47" spans="1:9" ht="13.5" thickBot="1">
      <c r="A47" s="19"/>
      <c r="B47" s="20"/>
      <c r="C47" s="20"/>
      <c r="D47" s="20"/>
      <c r="E47" s="20"/>
      <c r="F47" s="20"/>
      <c r="G47" s="20"/>
      <c r="H47" s="20"/>
      <c r="I47" s="21"/>
    </row>
    <row r="49" spans="1:4">
      <c r="A49" s="135" t="s">
        <v>18</v>
      </c>
      <c r="B49" s="135"/>
      <c r="C49" s="136">
        <v>2800000</v>
      </c>
      <c r="D49" s="136"/>
    </row>
    <row r="52" spans="1:4">
      <c r="A52" s="23" t="s">
        <v>74</v>
      </c>
    </row>
    <row r="53" spans="1:4">
      <c r="A53" t="s">
        <v>102</v>
      </c>
    </row>
    <row r="54" spans="1:4">
      <c r="A54" t="s">
        <v>103</v>
      </c>
    </row>
    <row r="56" spans="1:4">
      <c r="A56" s="23" t="s">
        <v>83</v>
      </c>
    </row>
    <row r="57" spans="1:4">
      <c r="A57" t="s">
        <v>102</v>
      </c>
    </row>
    <row r="58" spans="1:4">
      <c r="A58" t="s">
        <v>103</v>
      </c>
    </row>
    <row r="59" spans="1:4">
      <c r="A59" t="s">
        <v>33</v>
      </c>
    </row>
    <row r="61" spans="1:4">
      <c r="A61" s="23" t="s">
        <v>84</v>
      </c>
    </row>
    <row r="62" spans="1:4">
      <c r="A62" t="s">
        <v>69</v>
      </c>
    </row>
    <row r="64" spans="1:4">
      <c r="A64" s="23" t="s">
        <v>96</v>
      </c>
    </row>
    <row r="65" spans="1:1">
      <c r="A65" t="s">
        <v>104</v>
      </c>
    </row>
    <row r="66" spans="1:1">
      <c r="A66" t="s">
        <v>105</v>
      </c>
    </row>
  </sheetData>
  <mergeCells count="17">
    <mergeCell ref="A6:I6"/>
    <mergeCell ref="A1:I1"/>
    <mergeCell ref="A2:I2"/>
    <mergeCell ref="A3:I3"/>
    <mergeCell ref="A4:I4"/>
    <mergeCell ref="A5:I5"/>
    <mergeCell ref="B46:C46"/>
    <mergeCell ref="D46:F46"/>
    <mergeCell ref="A49:B49"/>
    <mergeCell ref="C49:D49"/>
    <mergeCell ref="A16:I16"/>
    <mergeCell ref="A23:I23"/>
    <mergeCell ref="A36:I36"/>
    <mergeCell ref="B44:C44"/>
    <mergeCell ref="D44:F44"/>
    <mergeCell ref="B45:C45"/>
    <mergeCell ref="D45:F45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B050"/>
  </sheetPr>
  <dimension ref="A1:I53"/>
  <sheetViews>
    <sheetView topLeftCell="A22" workbookViewId="0">
      <selection activeCell="G24" sqref="G24"/>
    </sheetView>
  </sheetViews>
  <sheetFormatPr defaultColWidth="8.85546875" defaultRowHeight="12.75"/>
  <cols>
    <col min="1" max="1" width="38.7109375" customWidth="1"/>
    <col min="2" max="2" width="13.85546875" customWidth="1"/>
    <col min="3" max="3" width="8.85546875" customWidth="1"/>
    <col min="4" max="4" width="9.7109375" customWidth="1"/>
    <col min="6" max="6" width="7.7109375" customWidth="1"/>
    <col min="7" max="7" width="17.28515625" customWidth="1"/>
    <col min="8" max="8" width="9.85546875" customWidth="1"/>
    <col min="9" max="9" width="17.7109375" customWidth="1"/>
  </cols>
  <sheetData>
    <row r="1" spans="1:9" ht="13.5" thickBot="1">
      <c r="A1" s="155"/>
      <c r="B1" s="155"/>
      <c r="C1" s="155"/>
      <c r="D1" s="155"/>
      <c r="E1" s="155"/>
      <c r="F1" s="155"/>
      <c r="G1" s="155"/>
      <c r="H1" s="155"/>
      <c r="I1" s="155"/>
    </row>
    <row r="2" spans="1:9" ht="13.5" thickBot="1">
      <c r="A2" s="156" t="s">
        <v>227</v>
      </c>
      <c r="B2" s="157"/>
      <c r="C2" s="157"/>
      <c r="D2" s="157"/>
      <c r="E2" s="157"/>
      <c r="F2" s="157"/>
      <c r="G2" s="157"/>
      <c r="H2" s="157"/>
      <c r="I2" s="158"/>
    </row>
    <row r="3" spans="1:9" ht="18">
      <c r="A3" s="159" t="s">
        <v>0</v>
      </c>
      <c r="B3" s="160"/>
      <c r="C3" s="160"/>
      <c r="D3" s="160"/>
      <c r="E3" s="160"/>
      <c r="F3" s="160"/>
      <c r="G3" s="160"/>
      <c r="H3" s="160"/>
      <c r="I3" s="161"/>
    </row>
    <row r="4" spans="1:9" ht="15" customHeight="1">
      <c r="A4" s="162" t="s">
        <v>106</v>
      </c>
      <c r="B4" s="163"/>
      <c r="C4" s="163"/>
      <c r="D4" s="163"/>
      <c r="E4" s="163"/>
      <c r="F4" s="163"/>
      <c r="G4" s="163"/>
      <c r="H4" s="163"/>
      <c r="I4" s="164"/>
    </row>
    <row r="5" spans="1:9" ht="13.5" thickBot="1">
      <c r="A5" s="165"/>
      <c r="B5" s="166"/>
      <c r="C5" s="166"/>
      <c r="D5" s="166"/>
      <c r="E5" s="166"/>
      <c r="F5" s="166"/>
      <c r="G5" s="166"/>
      <c r="H5" s="166"/>
      <c r="I5" s="167"/>
    </row>
    <row r="6" spans="1:9" ht="26.25" customHeight="1" thickBot="1">
      <c r="A6" s="152" t="s">
        <v>107</v>
      </c>
      <c r="B6" s="153"/>
      <c r="C6" s="153"/>
      <c r="D6" s="153"/>
      <c r="E6" s="153"/>
      <c r="F6" s="153"/>
      <c r="G6" s="153"/>
      <c r="H6" s="153"/>
      <c r="I6" s="154"/>
    </row>
    <row r="7" spans="1:9" ht="52.5" customHeight="1" thickBot="1">
      <c r="A7" s="1" t="s">
        <v>3</v>
      </c>
      <c r="B7" s="2" t="s">
        <v>58</v>
      </c>
      <c r="C7" s="3" t="s">
        <v>5</v>
      </c>
      <c r="D7" s="3" t="s">
        <v>6</v>
      </c>
      <c r="E7" s="3" t="s">
        <v>7</v>
      </c>
      <c r="F7" s="4" t="s">
        <v>8</v>
      </c>
      <c r="G7" s="3" t="s">
        <v>9</v>
      </c>
      <c r="H7" s="3" t="s">
        <v>10</v>
      </c>
      <c r="I7" s="5" t="s">
        <v>11</v>
      </c>
    </row>
    <row r="8" spans="1:9" ht="26.25" customHeight="1" thickBot="1">
      <c r="A8" s="6" t="s">
        <v>108</v>
      </c>
      <c r="B8" s="7" t="s">
        <v>28</v>
      </c>
      <c r="C8" s="8"/>
      <c r="D8" s="8"/>
      <c r="E8" s="9"/>
      <c r="F8" s="8"/>
      <c r="G8" s="22">
        <v>120</v>
      </c>
      <c r="H8" s="9"/>
      <c r="I8" s="11">
        <f>SUM(G8*H8)</f>
        <v>0</v>
      </c>
    </row>
    <row r="9" spans="1:9" ht="26.25" customHeight="1" thickBot="1">
      <c r="A9" s="6" t="s">
        <v>109</v>
      </c>
      <c r="B9" s="7" t="s">
        <v>28</v>
      </c>
      <c r="C9" s="8"/>
      <c r="D9" s="8"/>
      <c r="E9" s="9"/>
      <c r="F9" s="8"/>
      <c r="G9" s="22">
        <v>1600</v>
      </c>
      <c r="H9" s="9"/>
      <c r="I9" s="11">
        <f>SUM(G9*H9)</f>
        <v>0</v>
      </c>
    </row>
    <row r="10" spans="1:9" ht="52.5" customHeight="1" thickBot="1">
      <c r="A10" s="152" t="s">
        <v>110</v>
      </c>
      <c r="B10" s="153"/>
      <c r="C10" s="153"/>
      <c r="D10" s="153"/>
      <c r="E10" s="153"/>
      <c r="F10" s="153"/>
      <c r="G10" s="153"/>
      <c r="H10" s="153"/>
      <c r="I10" s="154"/>
    </row>
    <row r="11" spans="1:9" ht="52.5" customHeight="1" thickBot="1">
      <c r="A11" s="1" t="s">
        <v>3</v>
      </c>
      <c r="B11" s="2" t="s">
        <v>58</v>
      </c>
      <c r="C11" s="3" t="s">
        <v>5</v>
      </c>
      <c r="D11" s="3" t="s">
        <v>6</v>
      </c>
      <c r="E11" s="3" t="s">
        <v>7</v>
      </c>
      <c r="F11" s="4" t="s">
        <v>8</v>
      </c>
      <c r="G11" s="3" t="s">
        <v>9</v>
      </c>
      <c r="H11" s="3" t="s">
        <v>10</v>
      </c>
      <c r="I11" s="5" t="s">
        <v>11</v>
      </c>
    </row>
    <row r="12" spans="1:9" ht="39" thickBot="1">
      <c r="A12" s="6" t="s">
        <v>111</v>
      </c>
      <c r="B12" s="7" t="s">
        <v>28</v>
      </c>
      <c r="C12" s="8"/>
      <c r="D12" s="8"/>
      <c r="E12" s="9"/>
      <c r="F12" s="8"/>
      <c r="G12" s="9">
        <v>104000</v>
      </c>
      <c r="H12" s="9"/>
      <c r="I12" s="11">
        <f>SUM(G12*H12)</f>
        <v>0</v>
      </c>
    </row>
    <row r="13" spans="1:9" ht="39" thickBot="1">
      <c r="A13" s="6" t="s">
        <v>112</v>
      </c>
      <c r="B13" s="7" t="s">
        <v>28</v>
      </c>
      <c r="C13" s="8"/>
      <c r="D13" s="8"/>
      <c r="E13" s="9"/>
      <c r="F13" s="8"/>
      <c r="G13" s="9">
        <v>288000</v>
      </c>
      <c r="H13" s="9"/>
      <c r="I13" s="11">
        <f t="shared" ref="I13:I15" si="0">SUM(G13*H13)</f>
        <v>0</v>
      </c>
    </row>
    <row r="14" spans="1:9" ht="39" thickBot="1">
      <c r="A14" s="6" t="s">
        <v>113</v>
      </c>
      <c r="B14" s="7" t="s">
        <v>28</v>
      </c>
      <c r="C14" s="8"/>
      <c r="D14" s="8"/>
      <c r="E14" s="9"/>
      <c r="F14" s="8"/>
      <c r="G14" s="9">
        <v>280000</v>
      </c>
      <c r="H14" s="9"/>
      <c r="I14" s="11">
        <f t="shared" si="0"/>
        <v>0</v>
      </c>
    </row>
    <row r="15" spans="1:9" ht="39" thickBot="1">
      <c r="A15" s="6" t="s">
        <v>114</v>
      </c>
      <c r="B15" s="7" t="s">
        <v>28</v>
      </c>
      <c r="C15" s="8"/>
      <c r="D15" s="8"/>
      <c r="E15" s="9"/>
      <c r="F15" s="8"/>
      <c r="G15" s="9">
        <v>160000</v>
      </c>
      <c r="H15" s="9"/>
      <c r="I15" s="11">
        <f t="shared" si="0"/>
        <v>0</v>
      </c>
    </row>
    <row r="16" spans="1:9" ht="52.5" customHeight="1" thickBot="1">
      <c r="A16" s="152" t="s">
        <v>115</v>
      </c>
      <c r="B16" s="153"/>
      <c r="C16" s="153"/>
      <c r="D16" s="153"/>
      <c r="E16" s="153"/>
      <c r="F16" s="153"/>
      <c r="G16" s="153"/>
      <c r="H16" s="153"/>
      <c r="I16" s="154"/>
    </row>
    <row r="17" spans="1:9" ht="52.5" customHeight="1" thickBot="1">
      <c r="A17" s="1" t="s">
        <v>3</v>
      </c>
      <c r="B17" s="2" t="s">
        <v>58</v>
      </c>
      <c r="C17" s="3" t="s">
        <v>5</v>
      </c>
      <c r="D17" s="3" t="s">
        <v>6</v>
      </c>
      <c r="E17" s="3" t="s">
        <v>7</v>
      </c>
      <c r="F17" s="4" t="s">
        <v>8</v>
      </c>
      <c r="G17" s="3" t="s">
        <v>9</v>
      </c>
      <c r="H17" s="3" t="s">
        <v>10</v>
      </c>
      <c r="I17" s="5" t="s">
        <v>11</v>
      </c>
    </row>
    <row r="18" spans="1:9" ht="39" thickBot="1">
      <c r="A18" s="65" t="s">
        <v>116</v>
      </c>
      <c r="B18" s="7" t="s">
        <v>28</v>
      </c>
      <c r="C18" s="66"/>
      <c r="D18" s="66"/>
      <c r="E18" s="67"/>
      <c r="F18" s="66"/>
      <c r="G18" s="67">
        <v>14000</v>
      </c>
      <c r="H18" s="67"/>
      <c r="I18" s="11">
        <f>SUM(G18*H18)</f>
        <v>0</v>
      </c>
    </row>
    <row r="19" spans="1:9" ht="39" thickBot="1">
      <c r="A19" s="65" t="s">
        <v>117</v>
      </c>
      <c r="B19" s="7" t="s">
        <v>28</v>
      </c>
      <c r="C19" s="66"/>
      <c r="D19" s="66"/>
      <c r="E19" s="67"/>
      <c r="F19" s="66"/>
      <c r="G19" s="67">
        <v>58000</v>
      </c>
      <c r="H19" s="67"/>
      <c r="I19" s="11">
        <f t="shared" ref="I19:I21" si="1">SUM(G19*H19)</f>
        <v>0</v>
      </c>
    </row>
    <row r="20" spans="1:9" ht="39" thickBot="1">
      <c r="A20" s="65" t="s">
        <v>118</v>
      </c>
      <c r="B20" s="7" t="s">
        <v>28</v>
      </c>
      <c r="C20" s="66"/>
      <c r="D20" s="66"/>
      <c r="E20" s="67"/>
      <c r="F20" s="66"/>
      <c r="G20" s="67">
        <v>260000</v>
      </c>
      <c r="H20" s="67"/>
      <c r="I20" s="11">
        <f t="shared" si="1"/>
        <v>0</v>
      </c>
    </row>
    <row r="21" spans="1:9" ht="39" thickBot="1">
      <c r="A21" s="65" t="s">
        <v>119</v>
      </c>
      <c r="B21" s="7" t="s">
        <v>28</v>
      </c>
      <c r="C21" s="66"/>
      <c r="D21" s="66"/>
      <c r="E21" s="67"/>
      <c r="F21" s="66"/>
      <c r="G21" s="67">
        <v>52000</v>
      </c>
      <c r="H21" s="67"/>
      <c r="I21" s="11">
        <f t="shared" si="1"/>
        <v>0</v>
      </c>
    </row>
    <row r="22" spans="1:9" ht="52.5" customHeight="1" thickBot="1">
      <c r="A22" s="152" t="s">
        <v>120</v>
      </c>
      <c r="B22" s="153"/>
      <c r="C22" s="153"/>
      <c r="D22" s="153"/>
      <c r="E22" s="153"/>
      <c r="F22" s="153"/>
      <c r="G22" s="153"/>
      <c r="H22" s="153"/>
      <c r="I22" s="154"/>
    </row>
    <row r="23" spans="1:9" ht="52.5" customHeight="1" thickBot="1">
      <c r="A23" s="38" t="s">
        <v>3</v>
      </c>
      <c r="B23" s="39" t="s">
        <v>58</v>
      </c>
      <c r="C23" s="40" t="s">
        <v>5</v>
      </c>
      <c r="D23" s="40" t="s">
        <v>6</v>
      </c>
      <c r="E23" s="40" t="s">
        <v>7</v>
      </c>
      <c r="F23" s="41" t="s">
        <v>8</v>
      </c>
      <c r="G23" s="40" t="s">
        <v>9</v>
      </c>
      <c r="H23" s="40" t="s">
        <v>10</v>
      </c>
      <c r="I23" s="42" t="s">
        <v>11</v>
      </c>
    </row>
    <row r="24" spans="1:9" ht="25.5">
      <c r="A24" s="68" t="s">
        <v>121</v>
      </c>
      <c r="B24" s="69" t="s">
        <v>28</v>
      </c>
      <c r="C24" s="50"/>
      <c r="D24" s="50"/>
      <c r="E24" s="51"/>
      <c r="F24" s="50"/>
      <c r="G24" s="10">
        <v>1600</v>
      </c>
      <c r="H24" s="51"/>
      <c r="I24" s="52">
        <f>SUM(G24*H24)</f>
        <v>0</v>
      </c>
    </row>
    <row r="25" spans="1:9" ht="25.5">
      <c r="A25" s="70" t="s">
        <v>122</v>
      </c>
      <c r="B25" s="71" t="s">
        <v>28</v>
      </c>
      <c r="C25" s="55"/>
      <c r="D25" s="55"/>
      <c r="E25" s="56"/>
      <c r="F25" s="55"/>
      <c r="G25" s="57">
        <v>8200</v>
      </c>
      <c r="H25" s="56"/>
      <c r="I25" s="58">
        <f t="shared" ref="I25:I27" si="2">SUM(G25*H25)</f>
        <v>0</v>
      </c>
    </row>
    <row r="26" spans="1:9" ht="25.5">
      <c r="A26" s="70" t="s">
        <v>123</v>
      </c>
      <c r="B26" s="71" t="s">
        <v>28</v>
      </c>
      <c r="C26" s="55"/>
      <c r="D26" s="55"/>
      <c r="E26" s="56"/>
      <c r="F26" s="55"/>
      <c r="G26" s="57">
        <v>18400</v>
      </c>
      <c r="H26" s="56"/>
      <c r="I26" s="58">
        <f t="shared" si="2"/>
        <v>0</v>
      </c>
    </row>
    <row r="27" spans="1:9" ht="26.25" thickBot="1">
      <c r="A27" s="72" t="s">
        <v>124</v>
      </c>
      <c r="B27" s="73" t="s">
        <v>28</v>
      </c>
      <c r="C27" s="61"/>
      <c r="D27" s="61"/>
      <c r="E27" s="62"/>
      <c r="F27" s="61"/>
      <c r="G27" s="63">
        <v>3000</v>
      </c>
      <c r="H27" s="62"/>
      <c r="I27" s="64">
        <f t="shared" si="2"/>
        <v>0</v>
      </c>
    </row>
    <row r="28" spans="1:9" ht="13.5" thickBot="1">
      <c r="A28" s="74" t="s">
        <v>14</v>
      </c>
      <c r="B28" s="174" t="s">
        <v>15</v>
      </c>
      <c r="C28" s="175"/>
      <c r="D28" s="176">
        <f>SUM(I8:I9)+SUM(I12:I15)+SUM(I18:I21)+SUM(I24:I27)</f>
        <v>0</v>
      </c>
      <c r="E28" s="150"/>
      <c r="F28" s="151"/>
      <c r="G28" s="13"/>
      <c r="H28" s="13"/>
      <c r="I28" s="15"/>
    </row>
    <row r="29" spans="1:9" ht="13.5" thickBot="1">
      <c r="A29" s="17"/>
      <c r="B29" s="142" t="s">
        <v>16</v>
      </c>
      <c r="C29" s="143"/>
      <c r="D29" s="144">
        <f>D30-D28</f>
        <v>0</v>
      </c>
      <c r="E29" s="145"/>
      <c r="F29" s="146"/>
      <c r="G29" s="13"/>
      <c r="H29" s="13"/>
      <c r="I29" s="15"/>
    </row>
    <row r="30" spans="1:9" ht="13.5" thickBot="1">
      <c r="A30" s="18"/>
      <c r="B30" s="147" t="s">
        <v>17</v>
      </c>
      <c r="C30" s="148"/>
      <c r="D30" s="149">
        <f>D28*1.21</f>
        <v>0</v>
      </c>
      <c r="E30" s="150"/>
      <c r="F30" s="151"/>
      <c r="G30" s="13"/>
      <c r="H30" s="13"/>
      <c r="I30" s="15"/>
    </row>
    <row r="31" spans="1:9" ht="13.5" thickBot="1">
      <c r="A31" s="19"/>
      <c r="B31" s="20"/>
      <c r="C31" s="20"/>
      <c r="D31" s="20"/>
      <c r="E31" s="20"/>
      <c r="F31" s="20"/>
      <c r="G31" s="20"/>
      <c r="H31" s="20"/>
      <c r="I31" s="21"/>
    </row>
    <row r="33" spans="1:4">
      <c r="A33" s="135" t="s">
        <v>18</v>
      </c>
      <c r="B33" s="135"/>
      <c r="C33" s="136">
        <v>7000000</v>
      </c>
      <c r="D33" s="136"/>
    </row>
    <row r="35" spans="1:4">
      <c r="A35" s="23" t="s">
        <v>125</v>
      </c>
    </row>
    <row r="36" spans="1:4">
      <c r="A36" t="s">
        <v>126</v>
      </c>
    </row>
    <row r="37" spans="1:4">
      <c r="A37" t="s">
        <v>105</v>
      </c>
    </row>
    <row r="38" spans="1:4">
      <c r="A38" t="s">
        <v>127</v>
      </c>
    </row>
    <row r="40" spans="1:4">
      <c r="A40" s="23" t="s">
        <v>107</v>
      </c>
    </row>
    <row r="41" spans="1:4">
      <c r="A41" t="s">
        <v>128</v>
      </c>
    </row>
    <row r="42" spans="1:4">
      <c r="A42" t="s">
        <v>127</v>
      </c>
    </row>
    <row r="43" spans="1:4">
      <c r="A43" t="s">
        <v>105</v>
      </c>
    </row>
    <row r="45" spans="1:4">
      <c r="A45" s="23" t="s">
        <v>120</v>
      </c>
    </row>
    <row r="46" spans="1:4">
      <c r="A46" t="s">
        <v>129</v>
      </c>
    </row>
    <row r="47" spans="1:4">
      <c r="A47" t="s">
        <v>130</v>
      </c>
    </row>
    <row r="48" spans="1:4">
      <c r="A48" t="s">
        <v>131</v>
      </c>
    </row>
    <row r="50" spans="1:1">
      <c r="A50" s="23" t="s">
        <v>115</v>
      </c>
    </row>
    <row r="51" spans="1:1">
      <c r="A51" s="75" t="s">
        <v>132</v>
      </c>
    </row>
    <row r="52" spans="1:1">
      <c r="A52" t="s">
        <v>130</v>
      </c>
    </row>
    <row r="53" spans="1:1">
      <c r="A53" t="s">
        <v>131</v>
      </c>
    </row>
  </sheetData>
  <mergeCells count="17">
    <mergeCell ref="A6:I6"/>
    <mergeCell ref="A1:I1"/>
    <mergeCell ref="A2:I2"/>
    <mergeCell ref="A3:I3"/>
    <mergeCell ref="A4:I4"/>
    <mergeCell ref="A5:I5"/>
    <mergeCell ref="B30:C30"/>
    <mergeCell ref="D30:F30"/>
    <mergeCell ref="A33:B33"/>
    <mergeCell ref="C33:D33"/>
    <mergeCell ref="A10:I10"/>
    <mergeCell ref="A16:I16"/>
    <mergeCell ref="A22:I22"/>
    <mergeCell ref="B28:C28"/>
    <mergeCell ref="D28:F28"/>
    <mergeCell ref="B29:C29"/>
    <mergeCell ref="D29:F29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B050"/>
  </sheetPr>
  <dimension ref="A1:I27"/>
  <sheetViews>
    <sheetView workbookViewId="0">
      <selection activeCell="A2" sqref="A2:I2"/>
    </sheetView>
  </sheetViews>
  <sheetFormatPr defaultColWidth="8.85546875" defaultRowHeight="12.75"/>
  <cols>
    <col min="1" max="1" width="36.28515625" customWidth="1"/>
    <col min="2" max="2" width="13.85546875" customWidth="1"/>
    <col min="3" max="3" width="8.85546875" customWidth="1"/>
    <col min="4" max="4" width="9.7109375" customWidth="1"/>
    <col min="6" max="6" width="7.7109375" customWidth="1"/>
    <col min="7" max="7" width="17.28515625" customWidth="1"/>
    <col min="8" max="8" width="9.85546875" customWidth="1"/>
    <col min="9" max="9" width="17.7109375" customWidth="1"/>
  </cols>
  <sheetData>
    <row r="1" spans="1:9" ht="13.5" thickBot="1">
      <c r="A1" s="155"/>
      <c r="B1" s="155"/>
      <c r="C1" s="155"/>
      <c r="D1" s="155"/>
      <c r="E1" s="155"/>
      <c r="F1" s="155"/>
      <c r="G1" s="155"/>
      <c r="H1" s="155"/>
      <c r="I1" s="155"/>
    </row>
    <row r="2" spans="1:9" ht="13.5" thickBot="1">
      <c r="A2" s="156" t="s">
        <v>228</v>
      </c>
      <c r="B2" s="157"/>
      <c r="C2" s="157"/>
      <c r="D2" s="157"/>
      <c r="E2" s="157"/>
      <c r="F2" s="157"/>
      <c r="G2" s="157"/>
      <c r="H2" s="157"/>
      <c r="I2" s="158"/>
    </row>
    <row r="3" spans="1:9" ht="18">
      <c r="A3" s="159" t="s">
        <v>0</v>
      </c>
      <c r="B3" s="160"/>
      <c r="C3" s="160"/>
      <c r="D3" s="160"/>
      <c r="E3" s="160"/>
      <c r="F3" s="160"/>
      <c r="G3" s="160"/>
      <c r="H3" s="160"/>
      <c r="I3" s="161"/>
    </row>
    <row r="4" spans="1:9" ht="15" customHeight="1">
      <c r="A4" s="162" t="s">
        <v>133</v>
      </c>
      <c r="B4" s="163"/>
      <c r="C4" s="163"/>
      <c r="D4" s="163"/>
      <c r="E4" s="163"/>
      <c r="F4" s="163"/>
      <c r="G4" s="163"/>
      <c r="H4" s="163"/>
      <c r="I4" s="164"/>
    </row>
    <row r="5" spans="1:9" ht="13.5" thickBot="1">
      <c r="A5" s="165"/>
      <c r="B5" s="166"/>
      <c r="C5" s="166"/>
      <c r="D5" s="166"/>
      <c r="E5" s="166"/>
      <c r="F5" s="166"/>
      <c r="G5" s="166"/>
      <c r="H5" s="166"/>
      <c r="I5" s="167"/>
    </row>
    <row r="6" spans="1:9" ht="61.5" customHeight="1" thickBot="1">
      <c r="A6" s="177" t="s">
        <v>134</v>
      </c>
      <c r="B6" s="178"/>
      <c r="C6" s="178"/>
      <c r="D6" s="178"/>
      <c r="E6" s="178"/>
      <c r="F6" s="178"/>
      <c r="G6" s="178"/>
      <c r="H6" s="178"/>
      <c r="I6" s="179"/>
    </row>
    <row r="7" spans="1:9" ht="52.5" customHeight="1" thickBot="1">
      <c r="A7" s="1" t="s">
        <v>3</v>
      </c>
      <c r="B7" s="2" t="s">
        <v>135</v>
      </c>
      <c r="C7" s="3" t="s">
        <v>5</v>
      </c>
      <c r="D7" s="3" t="s">
        <v>6</v>
      </c>
      <c r="E7" s="3" t="s">
        <v>136</v>
      </c>
      <c r="F7" s="4" t="s">
        <v>8</v>
      </c>
      <c r="G7" s="3" t="s">
        <v>137</v>
      </c>
      <c r="H7" s="3" t="s">
        <v>10</v>
      </c>
      <c r="I7" s="5" t="s">
        <v>11</v>
      </c>
    </row>
    <row r="8" spans="1:9" ht="39" customHeight="1">
      <c r="A8" s="76" t="s">
        <v>138</v>
      </c>
      <c r="B8" s="49" t="s">
        <v>139</v>
      </c>
      <c r="C8" s="50"/>
      <c r="D8" s="50"/>
      <c r="E8" s="51"/>
      <c r="F8" s="50"/>
      <c r="G8" s="10">
        <v>1440000</v>
      </c>
      <c r="H8" s="51"/>
      <c r="I8" s="52">
        <f>SUM(G8*H8)</f>
        <v>0</v>
      </c>
    </row>
    <row r="9" spans="1:9" ht="40.5" customHeight="1">
      <c r="A9" s="77" t="s">
        <v>140</v>
      </c>
      <c r="B9" s="54" t="s">
        <v>139</v>
      </c>
      <c r="C9" s="55"/>
      <c r="D9" s="78"/>
      <c r="E9" s="79"/>
      <c r="F9" s="79"/>
      <c r="G9" s="57">
        <v>163000</v>
      </c>
      <c r="H9" s="56"/>
      <c r="I9" s="58">
        <f t="shared" ref="I9:I16" si="0">SUM(G9*H9)</f>
        <v>0</v>
      </c>
    </row>
    <row r="10" spans="1:9" ht="39.950000000000003" customHeight="1">
      <c r="A10" s="77" t="s">
        <v>141</v>
      </c>
      <c r="B10" s="54" t="s">
        <v>139</v>
      </c>
      <c r="C10" s="55"/>
      <c r="D10" s="79"/>
      <c r="E10" s="78"/>
      <c r="F10" s="79"/>
      <c r="G10" s="57">
        <v>1500000</v>
      </c>
      <c r="H10" s="79"/>
      <c r="I10" s="58">
        <f t="shared" si="0"/>
        <v>0</v>
      </c>
    </row>
    <row r="11" spans="1:9" ht="39.950000000000003" customHeight="1" thickBot="1">
      <c r="A11" s="80" t="s">
        <v>142</v>
      </c>
      <c r="B11" s="60" t="s">
        <v>139</v>
      </c>
      <c r="C11" s="61"/>
      <c r="D11" s="81"/>
      <c r="E11" s="82"/>
      <c r="F11" s="81"/>
      <c r="G11" s="63">
        <v>500000</v>
      </c>
      <c r="H11" s="81"/>
      <c r="I11" s="64">
        <f>SUM(G11*H11)</f>
        <v>0</v>
      </c>
    </row>
    <row r="12" spans="1:9" ht="39.950000000000003" customHeight="1" thickBot="1">
      <c r="A12" s="83"/>
      <c r="B12" s="84"/>
      <c r="C12" s="85"/>
      <c r="D12" s="86"/>
      <c r="E12" s="87"/>
      <c r="F12" s="86"/>
      <c r="G12" s="88"/>
      <c r="H12" s="86"/>
      <c r="I12" s="89"/>
    </row>
    <row r="13" spans="1:9" ht="52.5" customHeight="1" thickBot="1">
      <c r="A13" s="177" t="s">
        <v>143</v>
      </c>
      <c r="B13" s="178"/>
      <c r="C13" s="178"/>
      <c r="D13" s="178"/>
      <c r="E13" s="178"/>
      <c r="F13" s="178"/>
      <c r="G13" s="178"/>
      <c r="H13" s="178"/>
      <c r="I13" s="179"/>
    </row>
    <row r="14" spans="1:9" ht="52.5" customHeight="1" thickBot="1">
      <c r="A14" s="1" t="s">
        <v>3</v>
      </c>
      <c r="B14" s="2" t="s">
        <v>135</v>
      </c>
      <c r="C14" s="3" t="s">
        <v>5</v>
      </c>
      <c r="D14" s="3" t="s">
        <v>6</v>
      </c>
      <c r="E14" s="3" t="s">
        <v>136</v>
      </c>
      <c r="F14" s="4" t="s">
        <v>8</v>
      </c>
      <c r="G14" s="3" t="s">
        <v>137</v>
      </c>
      <c r="H14" s="3" t="s">
        <v>10</v>
      </c>
      <c r="I14" s="5" t="s">
        <v>11</v>
      </c>
    </row>
    <row r="15" spans="1:9" ht="39.950000000000003" customHeight="1">
      <c r="A15" s="76" t="s">
        <v>144</v>
      </c>
      <c r="B15" s="49" t="s">
        <v>139</v>
      </c>
      <c r="C15" s="90"/>
      <c r="D15" s="90"/>
      <c r="E15" s="91"/>
      <c r="F15" s="90"/>
      <c r="G15" s="10">
        <v>120000</v>
      </c>
      <c r="H15" s="90"/>
      <c r="I15" s="52">
        <f t="shared" si="0"/>
        <v>0</v>
      </c>
    </row>
    <row r="16" spans="1:9" ht="39" customHeight="1" thickBot="1">
      <c r="A16" s="80" t="s">
        <v>145</v>
      </c>
      <c r="B16" s="60" t="s">
        <v>139</v>
      </c>
      <c r="C16" s="61"/>
      <c r="D16" s="62"/>
      <c r="E16" s="61"/>
      <c r="F16" s="63"/>
      <c r="G16" s="63">
        <v>200000</v>
      </c>
      <c r="H16" s="61"/>
      <c r="I16" s="64">
        <f t="shared" si="0"/>
        <v>0</v>
      </c>
    </row>
    <row r="17" spans="1:9" ht="13.5" thickBot="1">
      <c r="A17" s="12"/>
      <c r="B17" s="13"/>
      <c r="C17" s="13"/>
      <c r="D17" s="13"/>
      <c r="E17" s="13"/>
      <c r="F17" s="13"/>
      <c r="G17" s="14"/>
      <c r="H17" s="13"/>
      <c r="I17" s="15"/>
    </row>
    <row r="18" spans="1:9" ht="13.5" thickBot="1">
      <c r="A18" s="16" t="s">
        <v>14</v>
      </c>
      <c r="B18" s="137" t="s">
        <v>15</v>
      </c>
      <c r="C18" s="138"/>
      <c r="D18" s="139">
        <f>SUM(I8:I11)+SUM(I15:I16)</f>
        <v>0</v>
      </c>
      <c r="E18" s="140"/>
      <c r="F18" s="141"/>
      <c r="G18" s="13"/>
      <c r="H18" s="13"/>
      <c r="I18" s="15"/>
    </row>
    <row r="19" spans="1:9" ht="13.5" thickBot="1">
      <c r="A19" s="17"/>
      <c r="B19" s="142" t="s">
        <v>16</v>
      </c>
      <c r="C19" s="143"/>
      <c r="D19" s="144">
        <f>D20-D18</f>
        <v>0</v>
      </c>
      <c r="E19" s="145"/>
      <c r="F19" s="146"/>
      <c r="G19" s="13"/>
      <c r="H19" s="13"/>
      <c r="I19" s="15"/>
    </row>
    <row r="20" spans="1:9" ht="13.5" thickBot="1">
      <c r="A20" s="18"/>
      <c r="B20" s="147" t="s">
        <v>17</v>
      </c>
      <c r="C20" s="148"/>
      <c r="D20" s="149">
        <f>D18*1.21</f>
        <v>0</v>
      </c>
      <c r="E20" s="150"/>
      <c r="F20" s="151"/>
      <c r="G20" s="13"/>
      <c r="H20" s="13"/>
      <c r="I20" s="15"/>
    </row>
    <row r="21" spans="1:9" ht="13.5" thickBot="1">
      <c r="A21" s="19"/>
      <c r="B21" s="20"/>
      <c r="C21" s="20"/>
      <c r="D21" s="20"/>
      <c r="E21" s="20"/>
      <c r="F21" s="20"/>
      <c r="G21" s="20"/>
      <c r="H21" s="20"/>
      <c r="I21" s="21"/>
    </row>
    <row r="23" spans="1:9">
      <c r="A23" s="135" t="s">
        <v>18</v>
      </c>
      <c r="B23" s="135"/>
      <c r="C23" s="136">
        <v>1900000</v>
      </c>
      <c r="D23" s="136"/>
    </row>
    <row r="25" spans="1:9">
      <c r="A25" s="23" t="s">
        <v>125</v>
      </c>
    </row>
    <row r="26" spans="1:9">
      <c r="A26" t="s">
        <v>146</v>
      </c>
    </row>
    <row r="27" spans="1:9">
      <c r="A27" t="s">
        <v>147</v>
      </c>
    </row>
  </sheetData>
  <mergeCells count="15">
    <mergeCell ref="A6:I6"/>
    <mergeCell ref="A1:I1"/>
    <mergeCell ref="A2:I2"/>
    <mergeCell ref="A3:I3"/>
    <mergeCell ref="A4:I4"/>
    <mergeCell ref="A5:I5"/>
    <mergeCell ref="A23:B23"/>
    <mergeCell ref="C23:D23"/>
    <mergeCell ref="A13:I13"/>
    <mergeCell ref="B18:C18"/>
    <mergeCell ref="D18:F18"/>
    <mergeCell ref="B19:C19"/>
    <mergeCell ref="D19:F19"/>
    <mergeCell ref="B20:C20"/>
    <mergeCell ref="D20:F20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00B050"/>
  </sheetPr>
  <dimension ref="A1:I55"/>
  <sheetViews>
    <sheetView workbookViewId="0">
      <selection activeCell="A2" sqref="A2:I2"/>
    </sheetView>
  </sheetViews>
  <sheetFormatPr defaultColWidth="8.85546875" defaultRowHeight="12.75"/>
  <cols>
    <col min="1" max="1" width="36.28515625" customWidth="1"/>
    <col min="2" max="2" width="13.85546875" customWidth="1"/>
    <col min="3" max="3" width="8.85546875" customWidth="1"/>
    <col min="4" max="4" width="9.7109375" customWidth="1"/>
    <col min="6" max="6" width="7.7109375" customWidth="1"/>
    <col min="7" max="7" width="17.28515625" customWidth="1"/>
    <col min="8" max="8" width="9.85546875" customWidth="1"/>
    <col min="9" max="9" width="17.7109375" customWidth="1"/>
  </cols>
  <sheetData>
    <row r="1" spans="1:9" ht="13.5" thickBot="1">
      <c r="A1" s="155"/>
      <c r="B1" s="155"/>
      <c r="C1" s="155"/>
      <c r="D1" s="155"/>
      <c r="E1" s="155"/>
      <c r="F1" s="155"/>
      <c r="G1" s="155"/>
      <c r="H1" s="155"/>
      <c r="I1" s="155"/>
    </row>
    <row r="2" spans="1:9" ht="13.5" thickBot="1">
      <c r="A2" s="156" t="s">
        <v>229</v>
      </c>
      <c r="B2" s="157"/>
      <c r="C2" s="157"/>
      <c r="D2" s="157"/>
      <c r="E2" s="157"/>
      <c r="F2" s="157"/>
      <c r="G2" s="157"/>
      <c r="H2" s="157"/>
      <c r="I2" s="158"/>
    </row>
    <row r="3" spans="1:9" ht="18">
      <c r="A3" s="159" t="s">
        <v>0</v>
      </c>
      <c r="B3" s="160"/>
      <c r="C3" s="160"/>
      <c r="D3" s="160"/>
      <c r="E3" s="160"/>
      <c r="F3" s="160"/>
      <c r="G3" s="160"/>
      <c r="H3" s="160"/>
      <c r="I3" s="161"/>
    </row>
    <row r="4" spans="1:9" ht="15" customHeight="1">
      <c r="A4" s="162" t="s">
        <v>148</v>
      </c>
      <c r="B4" s="163"/>
      <c r="C4" s="163"/>
      <c r="D4" s="163"/>
      <c r="E4" s="163"/>
      <c r="F4" s="163"/>
      <c r="G4" s="163"/>
      <c r="H4" s="163"/>
      <c r="I4" s="164"/>
    </row>
    <row r="5" spans="1:9" ht="13.5" thickBot="1">
      <c r="A5" s="183"/>
      <c r="B5" s="166"/>
      <c r="C5" s="166"/>
      <c r="D5" s="166"/>
      <c r="E5" s="166"/>
      <c r="F5" s="166"/>
      <c r="G5" s="166"/>
      <c r="H5" s="166"/>
      <c r="I5" s="167"/>
    </row>
    <row r="6" spans="1:9" ht="61.5" customHeight="1" thickBot="1">
      <c r="A6" s="177" t="s">
        <v>149</v>
      </c>
      <c r="B6" s="178"/>
      <c r="C6" s="178"/>
      <c r="D6" s="178"/>
      <c r="E6" s="178"/>
      <c r="F6" s="178"/>
      <c r="G6" s="178"/>
      <c r="H6" s="178"/>
      <c r="I6" s="179"/>
    </row>
    <row r="7" spans="1:9" ht="52.5" customHeight="1" thickBot="1">
      <c r="A7" s="1" t="s">
        <v>3</v>
      </c>
      <c r="B7" s="2" t="s">
        <v>150</v>
      </c>
      <c r="C7" s="3" t="s">
        <v>5</v>
      </c>
      <c r="D7" s="3" t="s">
        <v>6</v>
      </c>
      <c r="E7" s="3" t="s">
        <v>136</v>
      </c>
      <c r="F7" s="4" t="s">
        <v>8</v>
      </c>
      <c r="G7" s="3" t="s">
        <v>9</v>
      </c>
      <c r="H7" s="3" t="s">
        <v>151</v>
      </c>
      <c r="I7" s="5" t="s">
        <v>11</v>
      </c>
    </row>
    <row r="8" spans="1:9" ht="39" customHeight="1">
      <c r="A8" s="76" t="s">
        <v>152</v>
      </c>
      <c r="B8" s="49" t="s">
        <v>153</v>
      </c>
      <c r="C8" s="50"/>
      <c r="D8" s="50"/>
      <c r="E8" s="51"/>
      <c r="F8" s="50"/>
      <c r="G8" s="10">
        <v>162800</v>
      </c>
      <c r="H8" s="51"/>
      <c r="I8" s="52">
        <f>SUM(G8*H8)</f>
        <v>0</v>
      </c>
    </row>
    <row r="9" spans="1:9" ht="40.5" customHeight="1">
      <c r="A9" s="77" t="s">
        <v>154</v>
      </c>
      <c r="B9" s="54" t="s">
        <v>155</v>
      </c>
      <c r="C9" s="55"/>
      <c r="D9" s="78"/>
      <c r="E9" s="79"/>
      <c r="F9" s="79"/>
      <c r="G9" s="57">
        <v>301200</v>
      </c>
      <c r="H9" s="56"/>
      <c r="I9" s="58">
        <f t="shared" ref="I9:I18" si="0">SUM(G9*H9)</f>
        <v>0</v>
      </c>
    </row>
    <row r="10" spans="1:9" ht="39.950000000000003" customHeight="1">
      <c r="A10" s="77" t="s">
        <v>156</v>
      </c>
      <c r="B10" s="54" t="s">
        <v>155</v>
      </c>
      <c r="C10" s="55"/>
      <c r="D10" s="79"/>
      <c r="E10" s="78"/>
      <c r="F10" s="79"/>
      <c r="G10" s="57">
        <v>66000</v>
      </c>
      <c r="H10" s="79"/>
      <c r="I10" s="58">
        <f t="shared" si="0"/>
        <v>0</v>
      </c>
    </row>
    <row r="11" spans="1:9" ht="39.950000000000003" customHeight="1">
      <c r="A11" s="77" t="s">
        <v>157</v>
      </c>
      <c r="B11" s="54" t="s">
        <v>26</v>
      </c>
      <c r="C11" s="55"/>
      <c r="D11" s="55"/>
      <c r="E11" s="56"/>
      <c r="F11" s="55"/>
      <c r="G11" s="57">
        <v>6800</v>
      </c>
      <c r="H11" s="56"/>
      <c r="I11" s="58">
        <f t="shared" si="0"/>
        <v>0</v>
      </c>
    </row>
    <row r="12" spans="1:9" ht="39.950000000000003" customHeight="1">
      <c r="A12" s="77" t="s">
        <v>158</v>
      </c>
      <c r="B12" s="54" t="s">
        <v>26</v>
      </c>
      <c r="C12" s="55"/>
      <c r="D12" s="55"/>
      <c r="E12" s="56"/>
      <c r="F12" s="55"/>
      <c r="G12" s="57">
        <v>47500</v>
      </c>
      <c r="H12" s="56"/>
      <c r="I12" s="58">
        <f t="shared" si="0"/>
        <v>0</v>
      </c>
    </row>
    <row r="13" spans="1:9" ht="39.950000000000003" customHeight="1">
      <c r="A13" s="77" t="s">
        <v>159</v>
      </c>
      <c r="B13" s="54" t="s">
        <v>26</v>
      </c>
      <c r="C13" s="55"/>
      <c r="D13" s="55"/>
      <c r="E13" s="56"/>
      <c r="F13" s="55"/>
      <c r="G13" s="57">
        <v>12500</v>
      </c>
      <c r="H13" s="56"/>
      <c r="I13" s="58">
        <f t="shared" si="0"/>
        <v>0</v>
      </c>
    </row>
    <row r="14" spans="1:9" ht="39.950000000000003" customHeight="1">
      <c r="A14" s="77" t="s">
        <v>160</v>
      </c>
      <c r="B14" s="54" t="s">
        <v>26</v>
      </c>
      <c r="C14" s="55"/>
      <c r="D14" s="55"/>
      <c r="E14" s="56"/>
      <c r="F14" s="55"/>
      <c r="G14" s="57">
        <v>25500</v>
      </c>
      <c r="H14" s="56"/>
      <c r="I14" s="58">
        <f t="shared" si="0"/>
        <v>0</v>
      </c>
    </row>
    <row r="15" spans="1:9" ht="39.950000000000003" customHeight="1">
      <c r="A15" s="77" t="s">
        <v>161</v>
      </c>
      <c r="B15" s="54" t="s">
        <v>162</v>
      </c>
      <c r="C15" s="55"/>
      <c r="D15" s="55"/>
      <c r="E15" s="56"/>
      <c r="F15" s="55"/>
      <c r="G15" s="57">
        <v>13600</v>
      </c>
      <c r="H15" s="56"/>
      <c r="I15" s="58">
        <f t="shared" si="0"/>
        <v>0</v>
      </c>
    </row>
    <row r="16" spans="1:9" ht="39.950000000000003" customHeight="1">
      <c r="A16" s="77" t="s">
        <v>163</v>
      </c>
      <c r="B16" s="54" t="s">
        <v>162</v>
      </c>
      <c r="C16" s="55"/>
      <c r="D16" s="55"/>
      <c r="E16" s="56"/>
      <c r="F16" s="55"/>
      <c r="G16" s="57">
        <v>9500</v>
      </c>
      <c r="H16" s="56"/>
      <c r="I16" s="58">
        <f t="shared" si="0"/>
        <v>0</v>
      </c>
    </row>
    <row r="17" spans="1:9" ht="39.950000000000003" customHeight="1">
      <c r="A17" s="77" t="s">
        <v>164</v>
      </c>
      <c r="B17" s="54" t="s">
        <v>162</v>
      </c>
      <c r="C17" s="55"/>
      <c r="D17" s="55"/>
      <c r="E17" s="56"/>
      <c r="F17" s="55"/>
      <c r="G17" s="57">
        <v>1000</v>
      </c>
      <c r="H17" s="56"/>
      <c r="I17" s="58">
        <f t="shared" si="0"/>
        <v>0</v>
      </c>
    </row>
    <row r="18" spans="1:9" ht="39.950000000000003" customHeight="1" thickBot="1">
      <c r="A18" s="80" t="s">
        <v>165</v>
      </c>
      <c r="B18" s="60" t="s">
        <v>162</v>
      </c>
      <c r="C18" s="61"/>
      <c r="D18" s="61"/>
      <c r="E18" s="62"/>
      <c r="F18" s="61"/>
      <c r="G18" s="63">
        <v>10500</v>
      </c>
      <c r="H18" s="62"/>
      <c r="I18" s="64">
        <f t="shared" si="0"/>
        <v>0</v>
      </c>
    </row>
    <row r="19" spans="1:9" ht="39.950000000000003" customHeight="1" thickBot="1">
      <c r="A19" s="47"/>
      <c r="B19" s="92"/>
      <c r="C19" s="93"/>
      <c r="D19" s="93"/>
      <c r="E19" s="94"/>
      <c r="F19" s="93"/>
      <c r="G19" s="95"/>
      <c r="H19" s="94"/>
      <c r="I19" s="89"/>
    </row>
    <row r="20" spans="1:9" ht="33" customHeight="1" thickBot="1">
      <c r="A20" s="180" t="s">
        <v>166</v>
      </c>
      <c r="B20" s="181"/>
      <c r="C20" s="181"/>
      <c r="D20" s="181"/>
      <c r="E20" s="181"/>
      <c r="F20" s="181"/>
      <c r="G20" s="181"/>
      <c r="H20" s="181"/>
      <c r="I20" s="182"/>
    </row>
    <row r="21" spans="1:9" ht="52.5" customHeight="1" thickBot="1">
      <c r="A21" s="1" t="s">
        <v>3</v>
      </c>
      <c r="B21" s="2" t="s">
        <v>150</v>
      </c>
      <c r="C21" s="3" t="s">
        <v>5</v>
      </c>
      <c r="D21" s="3" t="s">
        <v>6</v>
      </c>
      <c r="E21" s="3" t="s">
        <v>136</v>
      </c>
      <c r="F21" s="4" t="s">
        <v>8</v>
      </c>
      <c r="G21" s="3" t="s">
        <v>9</v>
      </c>
      <c r="H21" s="3" t="s">
        <v>151</v>
      </c>
      <c r="I21" s="5" t="s">
        <v>11</v>
      </c>
    </row>
    <row r="22" spans="1:9" ht="39.950000000000003" customHeight="1">
      <c r="A22" s="70" t="s">
        <v>167</v>
      </c>
      <c r="B22" s="71" t="s">
        <v>162</v>
      </c>
      <c r="C22" s="79"/>
      <c r="D22" s="79"/>
      <c r="E22" s="78"/>
      <c r="F22" s="79"/>
      <c r="G22" s="57">
        <v>1600</v>
      </c>
      <c r="H22" s="79"/>
      <c r="I22" s="58">
        <f>SUM(G22*H22)</f>
        <v>0</v>
      </c>
    </row>
    <row r="23" spans="1:9" ht="39" customHeight="1" thickBot="1">
      <c r="A23" s="72" t="s">
        <v>168</v>
      </c>
      <c r="B23" s="73" t="s">
        <v>162</v>
      </c>
      <c r="C23" s="61"/>
      <c r="D23" s="62"/>
      <c r="E23" s="61"/>
      <c r="F23" s="63"/>
      <c r="G23" s="63">
        <v>1800</v>
      </c>
      <c r="H23" s="61"/>
      <c r="I23" s="64">
        <f t="shared" ref="I23" si="1">SUM(G23*H23)</f>
        <v>0</v>
      </c>
    </row>
    <row r="24" spans="1:9" ht="13.5" thickBot="1">
      <c r="A24" s="12"/>
      <c r="B24" s="13"/>
      <c r="C24" s="13"/>
      <c r="D24" s="13"/>
      <c r="E24" s="13"/>
      <c r="F24" s="13"/>
      <c r="G24" s="14"/>
      <c r="H24" s="13"/>
      <c r="I24" s="15"/>
    </row>
    <row r="25" spans="1:9" ht="13.5" thickBot="1">
      <c r="A25" s="16" t="s">
        <v>14</v>
      </c>
      <c r="B25" s="137" t="s">
        <v>15</v>
      </c>
      <c r="C25" s="138"/>
      <c r="D25" s="139">
        <f>SUM(I8:I18)+SUM(I22:I23)</f>
        <v>0</v>
      </c>
      <c r="E25" s="140"/>
      <c r="F25" s="141"/>
      <c r="G25" s="13"/>
      <c r="H25" s="13"/>
      <c r="I25" s="15"/>
    </row>
    <row r="26" spans="1:9" ht="13.5" thickBot="1">
      <c r="A26" s="17"/>
      <c r="B26" s="142" t="s">
        <v>16</v>
      </c>
      <c r="C26" s="143"/>
      <c r="D26" s="144">
        <f>D27-D25</f>
        <v>0</v>
      </c>
      <c r="E26" s="145"/>
      <c r="F26" s="146"/>
      <c r="G26" s="13"/>
      <c r="H26" s="13"/>
      <c r="I26" s="15"/>
    </row>
    <row r="27" spans="1:9" ht="13.5" thickBot="1">
      <c r="A27" s="18"/>
      <c r="B27" s="147" t="s">
        <v>17</v>
      </c>
      <c r="C27" s="148"/>
      <c r="D27" s="149">
        <f>D25*1.21</f>
        <v>0</v>
      </c>
      <c r="E27" s="150"/>
      <c r="F27" s="151"/>
      <c r="G27" s="13"/>
      <c r="H27" s="13"/>
      <c r="I27" s="15"/>
    </row>
    <row r="28" spans="1:9" ht="13.5" thickBot="1">
      <c r="A28" s="19"/>
      <c r="B28" s="20"/>
      <c r="C28" s="20"/>
      <c r="D28" s="20"/>
      <c r="E28" s="20"/>
      <c r="F28" s="20"/>
      <c r="G28" s="20"/>
      <c r="H28" s="20"/>
      <c r="I28" s="21"/>
    </row>
    <row r="31" spans="1:9">
      <c r="A31" s="135" t="s">
        <v>18</v>
      </c>
      <c r="B31" s="135"/>
      <c r="C31" s="136">
        <v>6000000</v>
      </c>
      <c r="D31" s="136"/>
    </row>
    <row r="33" spans="1:1">
      <c r="A33" s="23" t="s">
        <v>125</v>
      </c>
    </row>
    <row r="34" spans="1:1">
      <c r="A34" t="s">
        <v>146</v>
      </c>
    </row>
    <row r="36" spans="1:1">
      <c r="A36" t="s">
        <v>147</v>
      </c>
    </row>
    <row r="38" spans="1:1">
      <c r="A38" t="s">
        <v>31</v>
      </c>
    </row>
    <row r="40" spans="1:1">
      <c r="A40" t="s">
        <v>32</v>
      </c>
    </row>
    <row r="42" spans="1:1">
      <c r="A42" t="s">
        <v>33</v>
      </c>
    </row>
    <row r="44" spans="1:1">
      <c r="A44" t="s">
        <v>35</v>
      </c>
    </row>
    <row r="47" spans="1:1">
      <c r="A47" t="s">
        <v>169</v>
      </c>
    </row>
    <row r="49" spans="1:1">
      <c r="A49" t="s">
        <v>170</v>
      </c>
    </row>
    <row r="51" spans="1:1">
      <c r="A51" t="s">
        <v>171</v>
      </c>
    </row>
    <row r="53" spans="1:1">
      <c r="A53" t="s">
        <v>172</v>
      </c>
    </row>
    <row r="55" spans="1:1">
      <c r="A55" t="s">
        <v>173</v>
      </c>
    </row>
  </sheetData>
  <mergeCells count="15">
    <mergeCell ref="A6:I6"/>
    <mergeCell ref="A1:I1"/>
    <mergeCell ref="A2:I2"/>
    <mergeCell ref="A3:I3"/>
    <mergeCell ref="A4:I4"/>
    <mergeCell ref="A5:I5"/>
    <mergeCell ref="A31:B31"/>
    <mergeCell ref="C31:D31"/>
    <mergeCell ref="A20:I20"/>
    <mergeCell ref="B25:C25"/>
    <mergeCell ref="D25:F25"/>
    <mergeCell ref="B26:C26"/>
    <mergeCell ref="D26:F26"/>
    <mergeCell ref="B27:C27"/>
    <mergeCell ref="D27:F27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00B050"/>
  </sheetPr>
  <dimension ref="A1:I37"/>
  <sheetViews>
    <sheetView topLeftCell="A13" workbookViewId="0">
      <selection activeCell="G13" sqref="G13"/>
    </sheetView>
  </sheetViews>
  <sheetFormatPr defaultColWidth="8.85546875" defaultRowHeight="12.75"/>
  <cols>
    <col min="1" max="1" width="40.28515625" bestFit="1" customWidth="1"/>
    <col min="2" max="2" width="8" bestFit="1" customWidth="1"/>
    <col min="3" max="3" width="8.7109375" bestFit="1" customWidth="1"/>
    <col min="4" max="4" width="10.28515625" customWidth="1"/>
    <col min="5" max="5" width="8.42578125" bestFit="1" customWidth="1"/>
    <col min="6" max="6" width="7.7109375" bestFit="1" customWidth="1"/>
    <col min="7" max="7" width="16" customWidth="1"/>
    <col min="8" max="8" width="8.85546875" bestFit="1" customWidth="1"/>
    <col min="9" max="9" width="13.7109375" customWidth="1"/>
  </cols>
  <sheetData>
    <row r="1" spans="1:9" ht="13.5" thickBot="1">
      <c r="A1" s="155"/>
      <c r="B1" s="155"/>
      <c r="C1" s="155"/>
      <c r="D1" s="155"/>
      <c r="E1" s="155"/>
      <c r="F1" s="155"/>
      <c r="G1" s="155"/>
      <c r="H1" s="155"/>
      <c r="I1" s="155"/>
    </row>
    <row r="2" spans="1:9" ht="13.5" thickBot="1">
      <c r="A2" s="156" t="s">
        <v>230</v>
      </c>
      <c r="B2" s="157"/>
      <c r="C2" s="157"/>
      <c r="D2" s="157"/>
      <c r="E2" s="157"/>
      <c r="F2" s="157"/>
      <c r="G2" s="157"/>
      <c r="H2" s="157"/>
      <c r="I2" s="158"/>
    </row>
    <row r="3" spans="1:9" ht="18">
      <c r="A3" s="159" t="s">
        <v>0</v>
      </c>
      <c r="B3" s="160"/>
      <c r="C3" s="160"/>
      <c r="D3" s="160"/>
      <c r="E3" s="160"/>
      <c r="F3" s="160"/>
      <c r="G3" s="160"/>
      <c r="H3" s="160"/>
      <c r="I3" s="161"/>
    </row>
    <row r="4" spans="1:9" ht="15.75">
      <c r="A4" s="162" t="s">
        <v>174</v>
      </c>
      <c r="B4" s="163"/>
      <c r="C4" s="163"/>
      <c r="D4" s="163"/>
      <c r="E4" s="163"/>
      <c r="F4" s="163"/>
      <c r="G4" s="163"/>
      <c r="H4" s="163"/>
      <c r="I4" s="164"/>
    </row>
    <row r="5" spans="1:9" ht="13.5" thickBot="1">
      <c r="A5" s="165"/>
      <c r="B5" s="166"/>
      <c r="C5" s="166"/>
      <c r="D5" s="166"/>
      <c r="E5" s="166"/>
      <c r="F5" s="166"/>
      <c r="G5" s="166"/>
      <c r="H5" s="166"/>
      <c r="I5" s="167"/>
    </row>
    <row r="6" spans="1:9" ht="13.5" thickBot="1">
      <c r="A6" s="152" t="s">
        <v>175</v>
      </c>
      <c r="B6" s="153"/>
      <c r="C6" s="153"/>
      <c r="D6" s="153"/>
      <c r="E6" s="153"/>
      <c r="F6" s="153"/>
      <c r="G6" s="153"/>
      <c r="H6" s="153"/>
      <c r="I6" s="154"/>
    </row>
    <row r="7" spans="1:9" ht="48.75" thickBot="1">
      <c r="A7" s="1" t="s">
        <v>3</v>
      </c>
      <c r="B7" s="2" t="s">
        <v>45</v>
      </c>
      <c r="C7" s="3" t="s">
        <v>5</v>
      </c>
      <c r="D7" s="3" t="s">
        <v>6</v>
      </c>
      <c r="E7" s="3" t="s">
        <v>7</v>
      </c>
      <c r="F7" s="4" t="s">
        <v>8</v>
      </c>
      <c r="G7" s="3" t="s">
        <v>46</v>
      </c>
      <c r="H7" s="3" t="s">
        <v>47</v>
      </c>
      <c r="I7" s="5" t="s">
        <v>48</v>
      </c>
    </row>
    <row r="8" spans="1:9" ht="25.5">
      <c r="A8" s="53" t="s">
        <v>176</v>
      </c>
      <c r="B8" s="27" t="s">
        <v>177</v>
      </c>
      <c r="C8" s="28"/>
      <c r="D8" s="28"/>
      <c r="E8" s="29"/>
      <c r="F8" s="28"/>
      <c r="G8" s="30">
        <v>99000</v>
      </c>
      <c r="H8" s="29"/>
      <c r="I8" s="31">
        <f>H8*G8</f>
        <v>0</v>
      </c>
    </row>
    <row r="9" spans="1:9" ht="25.5">
      <c r="A9" s="53" t="s">
        <v>178</v>
      </c>
      <c r="B9" s="27" t="s">
        <v>177</v>
      </c>
      <c r="C9" s="28"/>
      <c r="D9" s="28"/>
      <c r="E9" s="29"/>
      <c r="F9" s="28"/>
      <c r="G9" s="30">
        <v>280000</v>
      </c>
      <c r="H9" s="29"/>
      <c r="I9" s="31">
        <f t="shared" ref="I9:I10" si="0">H9*G9</f>
        <v>0</v>
      </c>
    </row>
    <row r="10" spans="1:9" ht="25.5">
      <c r="A10" s="53" t="s">
        <v>179</v>
      </c>
      <c r="B10" s="27" t="s">
        <v>177</v>
      </c>
      <c r="C10" s="28"/>
      <c r="D10" s="28"/>
      <c r="E10" s="29"/>
      <c r="F10" s="28"/>
      <c r="G10" s="30">
        <v>67000</v>
      </c>
      <c r="H10" s="29"/>
      <c r="I10" s="31">
        <f t="shared" si="0"/>
        <v>0</v>
      </c>
    </row>
    <row r="11" spans="1:9" ht="13.5" thickBot="1">
      <c r="A11" s="168" t="s">
        <v>180</v>
      </c>
      <c r="B11" s="169"/>
      <c r="C11" s="169"/>
      <c r="D11" s="169"/>
      <c r="E11" s="169"/>
      <c r="F11" s="169"/>
      <c r="G11" s="169"/>
      <c r="H11" s="169"/>
      <c r="I11" s="170"/>
    </row>
    <row r="12" spans="1:9" ht="48.75" thickBot="1">
      <c r="A12" s="1" t="s">
        <v>3</v>
      </c>
      <c r="B12" s="39" t="s">
        <v>45</v>
      </c>
      <c r="C12" s="40" t="s">
        <v>5</v>
      </c>
      <c r="D12" s="40" t="s">
        <v>6</v>
      </c>
      <c r="E12" s="40" t="s">
        <v>7</v>
      </c>
      <c r="F12" s="41" t="s">
        <v>8</v>
      </c>
      <c r="G12" s="40" t="s">
        <v>46</v>
      </c>
      <c r="H12" s="40" t="s">
        <v>47</v>
      </c>
      <c r="I12" s="42" t="s">
        <v>48</v>
      </c>
    </row>
    <row r="13" spans="1:9" ht="25.5">
      <c r="A13" s="96" t="s">
        <v>181</v>
      </c>
      <c r="B13" s="97" t="s">
        <v>177</v>
      </c>
      <c r="C13" s="50"/>
      <c r="D13" s="50"/>
      <c r="E13" s="51"/>
      <c r="F13" s="50"/>
      <c r="G13" s="10">
        <v>4500</v>
      </c>
      <c r="H13" s="51"/>
      <c r="I13" s="52">
        <f t="shared" ref="I13:I15" si="1">H13*G13</f>
        <v>0</v>
      </c>
    </row>
    <row r="14" spans="1:9" ht="25.5">
      <c r="A14" s="96" t="s">
        <v>182</v>
      </c>
      <c r="B14" s="98" t="s">
        <v>177</v>
      </c>
      <c r="C14" s="55"/>
      <c r="D14" s="55"/>
      <c r="E14" s="56"/>
      <c r="F14" s="55"/>
      <c r="G14" s="57">
        <v>51000</v>
      </c>
      <c r="H14" s="56"/>
      <c r="I14" s="58">
        <f t="shared" si="1"/>
        <v>0</v>
      </c>
    </row>
    <row r="15" spans="1:9" ht="26.25" thickBot="1">
      <c r="A15" s="96" t="s">
        <v>183</v>
      </c>
      <c r="B15" s="99" t="s">
        <v>177</v>
      </c>
      <c r="C15" s="61"/>
      <c r="D15" s="61"/>
      <c r="E15" s="62"/>
      <c r="F15" s="61"/>
      <c r="G15" s="63">
        <v>17500</v>
      </c>
      <c r="H15" s="62"/>
      <c r="I15" s="64">
        <f t="shared" si="1"/>
        <v>0</v>
      </c>
    </row>
    <row r="16" spans="1:9" ht="13.5" thickBot="1">
      <c r="A16" s="168" t="s">
        <v>184</v>
      </c>
      <c r="B16" s="169"/>
      <c r="C16" s="169"/>
      <c r="D16" s="169"/>
      <c r="E16" s="169"/>
      <c r="F16" s="169"/>
      <c r="G16" s="169"/>
      <c r="H16" s="169"/>
      <c r="I16" s="170"/>
    </row>
    <row r="17" spans="1:9" ht="48.75" thickBot="1">
      <c r="A17" s="1" t="s">
        <v>3</v>
      </c>
      <c r="B17" s="2" t="s">
        <v>45</v>
      </c>
      <c r="C17" s="3" t="s">
        <v>5</v>
      </c>
      <c r="D17" s="3" t="s">
        <v>6</v>
      </c>
      <c r="E17" s="3" t="s">
        <v>7</v>
      </c>
      <c r="F17" s="4" t="s">
        <v>8</v>
      </c>
      <c r="G17" s="3" t="s">
        <v>46</v>
      </c>
      <c r="H17" s="3" t="s">
        <v>47</v>
      </c>
      <c r="I17" s="5" t="s">
        <v>48</v>
      </c>
    </row>
    <row r="18" spans="1:9" ht="38.25">
      <c r="A18" s="53" t="s">
        <v>185</v>
      </c>
      <c r="B18" s="97" t="s">
        <v>50</v>
      </c>
      <c r="C18" s="100"/>
      <c r="D18" s="100"/>
      <c r="E18" s="101"/>
      <c r="F18" s="100"/>
      <c r="G18" s="57">
        <v>198200</v>
      </c>
      <c r="H18" s="101"/>
      <c r="I18" s="58">
        <f t="shared" ref="I18:I20" si="2">H18*G18</f>
        <v>0</v>
      </c>
    </row>
    <row r="19" spans="1:9" ht="38.25">
      <c r="A19" s="53" t="s">
        <v>185</v>
      </c>
      <c r="B19" s="98" t="s">
        <v>50</v>
      </c>
      <c r="C19" s="102"/>
      <c r="D19" s="102"/>
      <c r="E19" s="103"/>
      <c r="F19" s="102"/>
      <c r="G19" s="57">
        <v>1072000</v>
      </c>
      <c r="H19" s="103"/>
      <c r="I19" s="58">
        <f t="shared" si="2"/>
        <v>0</v>
      </c>
    </row>
    <row r="20" spans="1:9" ht="39" thickBot="1">
      <c r="A20" s="53" t="s">
        <v>185</v>
      </c>
      <c r="B20" s="98" t="s">
        <v>50</v>
      </c>
      <c r="C20" s="102"/>
      <c r="D20" s="102"/>
      <c r="E20" s="103"/>
      <c r="F20" s="102"/>
      <c r="G20" s="57">
        <v>37600</v>
      </c>
      <c r="H20" s="103"/>
      <c r="I20" s="58">
        <f t="shared" si="2"/>
        <v>0</v>
      </c>
    </row>
    <row r="21" spans="1:9" ht="13.5" thickBot="1">
      <c r="A21" s="152" t="s">
        <v>186</v>
      </c>
      <c r="B21" s="153"/>
      <c r="C21" s="153"/>
      <c r="D21" s="153"/>
      <c r="E21" s="153"/>
      <c r="F21" s="153"/>
      <c r="G21" s="153"/>
      <c r="H21" s="153"/>
      <c r="I21" s="154"/>
    </row>
    <row r="22" spans="1:9" ht="48.75" thickBot="1">
      <c r="A22" s="1" t="s">
        <v>3</v>
      </c>
      <c r="B22" s="2" t="s">
        <v>45</v>
      </c>
      <c r="C22" s="3" t="s">
        <v>5</v>
      </c>
      <c r="D22" s="3" t="s">
        <v>6</v>
      </c>
      <c r="E22" s="3" t="s">
        <v>7</v>
      </c>
      <c r="F22" s="4" t="s">
        <v>8</v>
      </c>
      <c r="G22" s="3" t="s">
        <v>46</v>
      </c>
      <c r="H22" s="3" t="s">
        <v>47</v>
      </c>
      <c r="I22" s="5" t="s">
        <v>48</v>
      </c>
    </row>
    <row r="23" spans="1:9" ht="25.5">
      <c r="A23" s="48" t="s">
        <v>187</v>
      </c>
      <c r="B23" s="49" t="s">
        <v>177</v>
      </c>
      <c r="C23" s="100"/>
      <c r="D23" s="100"/>
      <c r="E23" s="101"/>
      <c r="F23" s="100"/>
      <c r="G23" s="10">
        <v>42400</v>
      </c>
      <c r="H23" s="101"/>
      <c r="I23" s="52">
        <f>H23*G23</f>
        <v>0</v>
      </c>
    </row>
    <row r="24" spans="1:9" ht="25.5">
      <c r="A24" s="53" t="s">
        <v>188</v>
      </c>
      <c r="B24" s="54" t="s">
        <v>177</v>
      </c>
      <c r="C24" s="102"/>
      <c r="D24" s="102"/>
      <c r="E24" s="103"/>
      <c r="F24" s="102"/>
      <c r="G24" s="57">
        <v>157000</v>
      </c>
      <c r="H24" s="103"/>
      <c r="I24" s="58">
        <f>H24*G24</f>
        <v>0</v>
      </c>
    </row>
    <row r="25" spans="1:9" ht="26.25" thickBot="1">
      <c r="A25" s="59" t="s">
        <v>189</v>
      </c>
      <c r="B25" s="60" t="s">
        <v>177</v>
      </c>
      <c r="C25" s="104"/>
      <c r="D25" s="104"/>
      <c r="E25" s="105"/>
      <c r="F25" s="104"/>
      <c r="G25" s="63">
        <v>9600</v>
      </c>
      <c r="H25" s="105"/>
      <c r="I25" s="64">
        <f>H25*G25</f>
        <v>0</v>
      </c>
    </row>
    <row r="26" spans="1:9" ht="13.5" thickBot="1">
      <c r="A26" s="12"/>
      <c r="B26" s="13"/>
      <c r="C26" s="13"/>
      <c r="D26" s="13"/>
      <c r="E26" s="13"/>
      <c r="F26" s="13"/>
      <c r="G26" s="14"/>
      <c r="H26" s="13"/>
      <c r="I26" s="15"/>
    </row>
    <row r="27" spans="1:9" ht="13.5" customHeight="1" thickBot="1">
      <c r="A27" s="16" t="s">
        <v>14</v>
      </c>
      <c r="B27" s="189" t="s">
        <v>15</v>
      </c>
      <c r="C27" s="190"/>
      <c r="D27" s="186">
        <f>SUM(I8:I10)+SUM(I13:I15)+SUM(I18:I20)+SUM(I23:I25)</f>
        <v>0</v>
      </c>
      <c r="E27" s="187"/>
      <c r="F27" s="188"/>
      <c r="G27" s="13"/>
      <c r="H27" s="13"/>
      <c r="I27" s="15"/>
    </row>
    <row r="28" spans="1:9" ht="13.5" thickBot="1">
      <c r="A28" s="17"/>
      <c r="B28" s="191" t="s">
        <v>16</v>
      </c>
      <c r="C28" s="192"/>
      <c r="D28" s="193">
        <f>D29-D27</f>
        <v>0</v>
      </c>
      <c r="E28" s="194"/>
      <c r="F28" s="195"/>
      <c r="G28" s="13"/>
      <c r="H28" s="13"/>
      <c r="I28" s="15"/>
    </row>
    <row r="29" spans="1:9" ht="13.5" thickBot="1">
      <c r="A29" s="18"/>
      <c r="B29" s="184" t="s">
        <v>17</v>
      </c>
      <c r="C29" s="185"/>
      <c r="D29" s="186">
        <f>D27*1.15</f>
        <v>0</v>
      </c>
      <c r="E29" s="187"/>
      <c r="F29" s="188"/>
      <c r="G29" s="13"/>
      <c r="H29" s="13"/>
      <c r="I29" s="15"/>
    </row>
    <row r="30" spans="1:9" ht="13.5" thickBot="1">
      <c r="A30" s="19"/>
      <c r="B30" s="20"/>
      <c r="C30" s="20"/>
      <c r="D30" s="20"/>
      <c r="E30" s="20"/>
      <c r="F30" s="20"/>
      <c r="G30" s="20"/>
      <c r="H30" s="20"/>
      <c r="I30" s="21"/>
    </row>
    <row r="32" spans="1:9">
      <c r="A32" s="135" t="s">
        <v>18</v>
      </c>
      <c r="B32" s="135"/>
      <c r="C32" s="136">
        <v>5000000</v>
      </c>
      <c r="D32" s="136"/>
    </row>
    <row r="35" spans="1:1">
      <c r="A35" t="s">
        <v>190</v>
      </c>
    </row>
    <row r="36" spans="1:1">
      <c r="A36" t="s">
        <v>191</v>
      </c>
    </row>
    <row r="37" spans="1:1">
      <c r="A37" t="s">
        <v>192</v>
      </c>
    </row>
  </sheetData>
  <mergeCells count="17">
    <mergeCell ref="A6:I6"/>
    <mergeCell ref="A1:I1"/>
    <mergeCell ref="A2:I2"/>
    <mergeCell ref="A3:I3"/>
    <mergeCell ref="A4:I4"/>
    <mergeCell ref="A5:I5"/>
    <mergeCell ref="B29:C29"/>
    <mergeCell ref="D29:F29"/>
    <mergeCell ref="A32:B32"/>
    <mergeCell ref="C32:D32"/>
    <mergeCell ref="A11:I11"/>
    <mergeCell ref="A16:I16"/>
    <mergeCell ref="A21:I21"/>
    <mergeCell ref="B27:C27"/>
    <mergeCell ref="D27:F27"/>
    <mergeCell ref="B28:C28"/>
    <mergeCell ref="D28:F28"/>
  </mergeCell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00B050"/>
  </sheetPr>
  <dimension ref="A1:I26"/>
  <sheetViews>
    <sheetView workbookViewId="0">
      <selection activeCell="A2" sqref="A2:I2"/>
    </sheetView>
  </sheetViews>
  <sheetFormatPr defaultColWidth="8.85546875" defaultRowHeight="12.75"/>
  <cols>
    <col min="1" max="1" width="49.42578125" customWidth="1"/>
  </cols>
  <sheetData>
    <row r="1" spans="1:9" ht="13.5" thickBot="1">
      <c r="A1" s="155"/>
      <c r="B1" s="155"/>
      <c r="C1" s="155"/>
      <c r="D1" s="155"/>
      <c r="E1" s="155"/>
      <c r="F1" s="155"/>
      <c r="G1" s="155"/>
      <c r="H1" s="155"/>
      <c r="I1" s="155"/>
    </row>
    <row r="2" spans="1:9" ht="13.5" thickBot="1">
      <c r="A2" s="156" t="s">
        <v>231</v>
      </c>
      <c r="B2" s="157"/>
      <c r="C2" s="157"/>
      <c r="D2" s="157"/>
      <c r="E2" s="157"/>
      <c r="F2" s="157"/>
      <c r="G2" s="157"/>
      <c r="H2" s="157"/>
      <c r="I2" s="158"/>
    </row>
    <row r="3" spans="1:9" ht="18">
      <c r="A3" s="159" t="s">
        <v>0</v>
      </c>
      <c r="B3" s="160"/>
      <c r="C3" s="160"/>
      <c r="D3" s="160"/>
      <c r="E3" s="160"/>
      <c r="F3" s="160"/>
      <c r="G3" s="160"/>
      <c r="H3" s="160"/>
      <c r="I3" s="161"/>
    </row>
    <row r="4" spans="1:9" ht="15.75">
      <c r="A4" s="162" t="s">
        <v>193</v>
      </c>
      <c r="B4" s="163"/>
      <c r="C4" s="163"/>
      <c r="D4" s="163"/>
      <c r="E4" s="163"/>
      <c r="F4" s="163"/>
      <c r="G4" s="163"/>
      <c r="H4" s="163"/>
      <c r="I4" s="164"/>
    </row>
    <row r="5" spans="1:9" ht="13.5" thickBot="1">
      <c r="A5" s="165"/>
      <c r="B5" s="166"/>
      <c r="C5" s="166"/>
      <c r="D5" s="166"/>
      <c r="E5" s="166"/>
      <c r="F5" s="166"/>
      <c r="G5" s="166"/>
      <c r="H5" s="166"/>
      <c r="I5" s="167"/>
    </row>
    <row r="6" spans="1:9" ht="13.5" thickBot="1">
      <c r="A6" s="152" t="s">
        <v>194</v>
      </c>
      <c r="B6" s="153"/>
      <c r="C6" s="153"/>
      <c r="D6" s="153"/>
      <c r="E6" s="153"/>
      <c r="F6" s="153"/>
      <c r="G6" s="153"/>
      <c r="H6" s="153"/>
      <c r="I6" s="154"/>
    </row>
    <row r="7" spans="1:9" ht="96.75" thickBot="1">
      <c r="A7" s="38" t="s">
        <v>3</v>
      </c>
      <c r="B7" s="39" t="s">
        <v>58</v>
      </c>
      <c r="C7" s="40" t="s">
        <v>5</v>
      </c>
      <c r="D7" s="40" t="s">
        <v>6</v>
      </c>
      <c r="E7" s="40" t="s">
        <v>7</v>
      </c>
      <c r="F7" s="41" t="s">
        <v>8</v>
      </c>
      <c r="G7" s="40" t="s">
        <v>9</v>
      </c>
      <c r="H7" s="40" t="s">
        <v>10</v>
      </c>
      <c r="I7" s="42" t="s">
        <v>11</v>
      </c>
    </row>
    <row r="8" spans="1:9" ht="25.5" customHeight="1">
      <c r="A8" s="48" t="s">
        <v>195</v>
      </c>
      <c r="B8" s="106" t="s">
        <v>28</v>
      </c>
      <c r="C8" s="107"/>
      <c r="D8" s="107"/>
      <c r="E8" s="108"/>
      <c r="F8" s="107"/>
      <c r="G8" s="109">
        <v>664000</v>
      </c>
      <c r="H8" s="108"/>
      <c r="I8" s="110">
        <f t="shared" ref="I8:I12" si="0">H8*G8</f>
        <v>0</v>
      </c>
    </row>
    <row r="9" spans="1:9" ht="25.5" customHeight="1">
      <c r="A9" s="53" t="s">
        <v>196</v>
      </c>
      <c r="B9" s="111" t="s">
        <v>28</v>
      </c>
      <c r="C9" s="112"/>
      <c r="D9" s="112"/>
      <c r="E9" s="113"/>
      <c r="F9" s="112"/>
      <c r="G9" s="114">
        <v>166000</v>
      </c>
      <c r="H9" s="113"/>
      <c r="I9" s="110">
        <f t="shared" si="0"/>
        <v>0</v>
      </c>
    </row>
    <row r="10" spans="1:9" ht="25.5" customHeight="1">
      <c r="A10" s="53" t="s">
        <v>197</v>
      </c>
      <c r="B10" s="111" t="s">
        <v>28</v>
      </c>
      <c r="C10" s="112"/>
      <c r="D10" s="112"/>
      <c r="E10" s="113"/>
      <c r="F10" s="112"/>
      <c r="G10" s="114">
        <v>91200</v>
      </c>
      <c r="H10" s="113"/>
      <c r="I10" s="110">
        <f t="shared" si="0"/>
        <v>0</v>
      </c>
    </row>
    <row r="11" spans="1:9" ht="25.5" customHeight="1">
      <c r="A11" s="53" t="s">
        <v>198</v>
      </c>
      <c r="B11" s="111" t="s">
        <v>28</v>
      </c>
      <c r="C11" s="112"/>
      <c r="D11" s="112"/>
      <c r="E11" s="113"/>
      <c r="F11" s="112"/>
      <c r="G11" s="114">
        <v>33600</v>
      </c>
      <c r="H11" s="113"/>
      <c r="I11" s="110">
        <f t="shared" si="0"/>
        <v>0</v>
      </c>
    </row>
    <row r="12" spans="1:9" ht="25.5" customHeight="1">
      <c r="A12" s="53" t="s">
        <v>199</v>
      </c>
      <c r="B12" s="111" t="s">
        <v>28</v>
      </c>
      <c r="C12" s="112"/>
      <c r="D12" s="112"/>
      <c r="E12" s="113"/>
      <c r="F12" s="112"/>
      <c r="G12" s="114">
        <v>28000</v>
      </c>
      <c r="H12" s="113"/>
      <c r="I12" s="110">
        <f t="shared" si="0"/>
        <v>0</v>
      </c>
    </row>
    <row r="13" spans="1:9" ht="25.5" customHeight="1" thickBot="1">
      <c r="A13" s="59" t="s">
        <v>200</v>
      </c>
      <c r="B13" s="115" t="s">
        <v>28</v>
      </c>
      <c r="C13" s="116"/>
      <c r="D13" s="116"/>
      <c r="E13" s="117"/>
      <c r="F13" s="116"/>
      <c r="G13" s="118">
        <v>19500</v>
      </c>
      <c r="H13" s="117"/>
      <c r="I13" s="119">
        <f>H13*G13</f>
        <v>0</v>
      </c>
    </row>
    <row r="14" spans="1:9" ht="13.5" thickBot="1">
      <c r="A14" s="74" t="s">
        <v>14</v>
      </c>
      <c r="B14" s="174" t="s">
        <v>15</v>
      </c>
      <c r="C14" s="175"/>
      <c r="D14" s="176">
        <f>SUM(I8:I13)</f>
        <v>0</v>
      </c>
      <c r="E14" s="150"/>
      <c r="F14" s="151"/>
      <c r="G14" s="13"/>
      <c r="H14" s="13"/>
      <c r="I14" s="15"/>
    </row>
    <row r="15" spans="1:9" ht="13.5" thickBot="1">
      <c r="A15" s="17"/>
      <c r="B15" s="142" t="s">
        <v>16</v>
      </c>
      <c r="C15" s="143"/>
      <c r="D15" s="144">
        <f>D16-D14</f>
        <v>0</v>
      </c>
      <c r="E15" s="145"/>
      <c r="F15" s="146"/>
      <c r="G15" s="13"/>
      <c r="H15" s="13"/>
      <c r="I15" s="15"/>
    </row>
    <row r="16" spans="1:9" ht="13.5" thickBot="1">
      <c r="A16" s="18"/>
      <c r="B16" s="147" t="s">
        <v>17</v>
      </c>
      <c r="C16" s="148"/>
      <c r="D16" s="149">
        <f>D14*1.15</f>
        <v>0</v>
      </c>
      <c r="E16" s="150"/>
      <c r="F16" s="151"/>
      <c r="G16" s="13"/>
      <c r="H16" s="13"/>
      <c r="I16" s="15"/>
    </row>
    <row r="17" spans="1:9" ht="13.5" thickBot="1">
      <c r="A17" s="19"/>
      <c r="B17" s="20"/>
      <c r="C17" s="20"/>
      <c r="D17" s="20"/>
      <c r="E17" s="20"/>
      <c r="F17" s="20"/>
      <c r="G17" s="20"/>
      <c r="H17" s="20"/>
      <c r="I17" s="21"/>
    </row>
    <row r="19" spans="1:9">
      <c r="A19" s="135" t="s">
        <v>18</v>
      </c>
      <c r="B19" s="135"/>
      <c r="C19" s="136">
        <v>1600000</v>
      </c>
      <c r="D19" s="136"/>
    </row>
    <row r="21" spans="1:9">
      <c r="A21" t="s">
        <v>201</v>
      </c>
    </row>
    <row r="22" spans="1:9">
      <c r="A22" t="s">
        <v>192</v>
      </c>
    </row>
    <row r="23" spans="1:9">
      <c r="A23" t="s">
        <v>202</v>
      </c>
    </row>
    <row r="24" spans="1:9">
      <c r="A24" t="s">
        <v>31</v>
      </c>
    </row>
    <row r="25" spans="1:9">
      <c r="A25" t="s">
        <v>32</v>
      </c>
    </row>
    <row r="26" spans="1:9">
      <c r="A26" t="s">
        <v>33</v>
      </c>
    </row>
  </sheetData>
  <mergeCells count="14">
    <mergeCell ref="A6:I6"/>
    <mergeCell ref="A1:I1"/>
    <mergeCell ref="A2:I2"/>
    <mergeCell ref="A3:I3"/>
    <mergeCell ref="A4:I4"/>
    <mergeCell ref="A5:I5"/>
    <mergeCell ref="A19:B19"/>
    <mergeCell ref="C19:D19"/>
    <mergeCell ref="B14:C14"/>
    <mergeCell ref="D14:F14"/>
    <mergeCell ref="B15:C15"/>
    <mergeCell ref="D15:F15"/>
    <mergeCell ref="B16:C16"/>
    <mergeCell ref="D16:F16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12</vt:i4>
      </vt:variant>
    </vt:vector>
  </HeadingPairs>
  <TitlesOfParts>
    <vt:vector size="12" baseType="lpstr">
      <vt:lpstr>Břišní roušky A</vt:lpstr>
      <vt:lpstr>Břišní roušky steril. B</vt:lpstr>
      <vt:lpstr>Sádry a podkl. C</vt:lpstr>
      <vt:lpstr>Obinadla ostatní D</vt:lpstr>
      <vt:lpstr>Kompresivní obinadla E</vt:lpstr>
      <vt:lpstr>Tampony nesteril. F</vt:lpstr>
      <vt:lpstr>Tampony steril. G</vt:lpstr>
      <vt:lpstr>Náplasti na cívce nesterilní H </vt:lpstr>
      <vt:lpstr>Náplasti z NT s polštářkem, ste</vt:lpstr>
      <vt:lpstr>fixace kanyl I</vt:lpstr>
      <vt:lpstr>Naplasti z NT , nesterilní J</vt:lpstr>
      <vt:lpstr>List1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Vratislav Plaček</dc:creator>
  <cp:lastModifiedBy>Petr</cp:lastModifiedBy>
  <dcterms:created xsi:type="dcterms:W3CDTF">2018-08-14T05:12:51Z</dcterms:created>
  <dcterms:modified xsi:type="dcterms:W3CDTF">2018-10-16T09:13:03Z</dcterms:modified>
</cp:coreProperties>
</file>